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Évaluation" sheetId="1" state="visible" r:id="rId3"/>
    <sheet name="Information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<sst xmlns="http://schemas.openxmlformats.org/spreadsheetml/2006/main" count="120" uniqueCount="100">
  <si>
    <t xml:space="preserve">Informations gnérales et évaluation d'équipe</t>
  </si>
  <si>
    <t xml:space="preserve">Nombre de membres dans l'équipe</t>
  </si>
  <si>
    <t xml:space="preserve">Résultat de l'équipe</t>
  </si>
  <si>
    <t xml:space="preserve">.</t>
  </si>
  <si>
    <t xml:space="preserve">Proportion de la note d'équipe</t>
  </si>
  <si>
    <t xml:space="preserve">Proportion de la note indiviuelle</t>
  </si>
  <si>
    <t xml:space="preserve">Redistribution des points excédantaires à 100%</t>
  </si>
  <si>
    <t xml:space="preserve">Points excédentaires redistribués</t>
  </si>
  <si>
    <t xml:space="preserve">La redistribution est non uniforme afin d'assurer une moyenne finale équivalente à la moyenne initiale. Les étudiants ayant une note plus basse sont aidés par leurs collègues ayant une note plus élevée.</t>
  </si>
  <si>
    <t xml:space="preserve">Grille d'évalutation individuelle</t>
  </si>
  <si>
    <t xml:space="preserve">Participation</t>
  </si>
  <si>
    <t xml:space="preserve">Réalisation</t>
  </si>
  <si>
    <t xml:space="preserve">Impact</t>
  </si>
  <si>
    <t xml:space="preserve">Résultat</t>
  </si>
  <si>
    <t xml:space="preserve">pondération</t>
  </si>
  <si>
    <t xml:space="preserve">base</t>
  </si>
  <si>
    <t xml:space="preserve">Matricule</t>
  </si>
  <si>
    <t xml:space="preserve">Nom, Prénom</t>
  </si>
  <si>
    <t xml:space="preserve">Étudiant 1</t>
  </si>
  <si>
    <t xml:space="preserve">Janesch Bettina_Sarah</t>
  </si>
  <si>
    <t xml:space="preserve">Étudiant 2</t>
  </si>
  <si>
    <t xml:space="preserve">Bouchard Francois</t>
  </si>
  <si>
    <t xml:space="preserve">Étudiant 3</t>
  </si>
  <si>
    <t xml:space="preserve">Fournier Vincent</t>
  </si>
  <si>
    <t xml:space="preserve">Étudiant 4</t>
  </si>
  <si>
    <t xml:space="preserve">Gorry Gabriel</t>
  </si>
  <si>
    <t xml:space="preserve">Étudiant 5</t>
  </si>
  <si>
    <t xml:space="preserve">Étudiant 6</t>
  </si>
  <si>
    <t xml:space="preserve">Étudiant 7</t>
  </si>
  <si>
    <t xml:space="preserve">Étudiant 8</t>
  </si>
  <si>
    <t xml:space="preserve">Étudiant 9</t>
  </si>
  <si>
    <t xml:space="preserve">Étudiant 10</t>
  </si>
  <si>
    <t xml:space="preserve">Étudiant 11</t>
  </si>
  <si>
    <t xml:space="preserve">Étudiant 12</t>
  </si>
  <si>
    <t xml:space="preserve">Étudiant 13</t>
  </si>
  <si>
    <t xml:space="preserve">Étudiant 14</t>
  </si>
  <si>
    <t xml:space="preserve">Étudiant 15</t>
  </si>
  <si>
    <t xml:space="preserve">Étudiant 16</t>
  </si>
  <si>
    <t xml:space="preserve">Étudiant 17</t>
  </si>
  <si>
    <t xml:space="preserve">Étudiant 18</t>
  </si>
  <si>
    <t xml:space="preserve">Étudiant 19</t>
  </si>
  <si>
    <t xml:space="preserve">Étudiant 20</t>
  </si>
  <si>
    <t xml:space="preserve">Étudiant 21</t>
  </si>
  <si>
    <t xml:space="preserve">Étudiant 22</t>
  </si>
  <si>
    <t xml:space="preserve">Étudiant 23</t>
  </si>
  <si>
    <t xml:space="preserve">Étudiant 24</t>
  </si>
  <si>
    <t xml:space="preserve">Étudiant 25</t>
  </si>
  <si>
    <t xml:space="preserve">sum</t>
  </si>
  <si>
    <t xml:space="preserve">average</t>
  </si>
  <si>
    <t xml:space="preserve"></t>
  </si>
  <si>
    <t xml:space="preserve">n</t>
  </si>
  <si>
    <t xml:space="preserve">r</t>
  </si>
  <si>
    <t xml:space="preserve">ra</t>
  </si>
  <si>
    <t xml:space="preserve">r'</t>
  </si>
  <si>
    <t xml:space="preserve">e</t>
  </si>
  <si>
    <t xml:space="preserve">e1</t>
  </si>
  <si>
    <t xml:space="preserve">e2</t>
  </si>
  <si>
    <t xml:space="preserve">o'</t>
  </si>
  <si>
    <t xml:space="preserve">o''</t>
  </si>
  <si>
    <t xml:space="preserve">p</t>
  </si>
  <si>
    <t xml:space="preserve">a</t>
  </si>
  <si>
    <t xml:space="preserve">a*</t>
  </si>
  <si>
    <t xml:space="preserve">a'</t>
  </si>
  <si>
    <t xml:space="preserve">a''</t>
  </si>
  <si>
    <t xml:space="preserve">F</t>
  </si>
  <si>
    <t xml:space="preserve">Le nombre d'étudiants (n) :</t>
  </si>
  <si>
    <t xml:space="preserve">Répartition de la valeur individuelle (r) :</t>
  </si>
  <si>
    <t xml:space="preserve">Répartition attendue pour chaque étudiant (ra) :</t>
  </si>
  <si>
    <t xml:space="preserve">Répartition applicable sur la note (r') :</t>
  </si>
  <si>
    <t xml:space="preserve">Note d'équipe obtenue (e) :</t>
  </si>
  <si>
    <t xml:space="preserve">Proportion de la note d'équipe (e1) :</t>
  </si>
  <si>
    <t xml:space="preserve">Proportion de la note individuelle (e2) :</t>
  </si>
  <si>
    <t xml:space="preserve">Note obtenue (avant correction à 100% max) (o') :</t>
  </si>
  <si>
    <t xml:space="preserve">Note obtenue (avec correction à 100% max) (o'') :</t>
  </si>
  <si>
    <t xml:space="preserve">Points à répartir (si certains étudiants ont plus de 100%) (p) :</t>
  </si>
  <si>
    <t xml:space="preserve">Niveau d'aide au pointage par la redistribution des points exédentaires (aide non uniforme) (a) :</t>
  </si>
  <si>
    <t xml:space="preserve">a normalisé (a*) :</t>
  </si>
  <si>
    <t xml:space="preserve">Partage des points selon a et la pondération accordée pour les points exédentaires (a') :</t>
  </si>
  <si>
    <t xml:space="preserve">Partage des points selon la pondération accordée pour les points exédentaires (a'') :</t>
  </si>
  <si>
    <t xml:space="preserve">Résultat final (F) :</t>
  </si>
  <si>
    <t xml:space="preserve">Informations générales</t>
  </si>
  <si>
    <t xml:space="preserve">Ce document sert de fiche d'autoévaluation comparative aux membres d'une équipe. </t>
  </si>
  <si>
    <t xml:space="preserve">L'objectif est d'assigner une note plus équitable à tous les membres de l'équipe en fonction de l'apport de chaque étudiant au projet.</t>
  </si>
  <si>
    <t xml:space="preserve">Critères</t>
  </si>
  <si>
    <t xml:space="preserve">Aussi, il est essentiel que toute l'équipe arrive à un consensus. Pour y arriver, il est important de bien comprendre le sens donné aux trois critères. </t>
  </si>
  <si>
    <t xml:space="preserve">Ce critère vise à évaluer l'engagement, le sérieux  et la détermination qu'un étudiant démontre à réaliser le projet.</t>
  </si>
  <si>
    <t xml:space="preserve">présence en classe, participe activement, laisse participer les autres, pas toujours en train d'être sur Facebook ou sur son téléphone, concentré sur le projet, pas en train de faire des travaux pour d’autres cours …</t>
  </si>
  <si>
    <t xml:space="preserve">Ce critère vise à évaluer ce qui a été produit par chaque étudiant.</t>
  </si>
  <si>
    <t xml:space="preserve">répartition du travail technique réalisé : conception, modélisation, rédaction de script, documentation …</t>
  </si>
  <si>
    <t xml:space="preserve">Ce critère vise à souligner l'excellence de certains membres de l'équipe pour le projet.</t>
  </si>
  <si>
    <t xml:space="preserve">débrouillardise, initiative, amène des solutions pertinentes et de haut niveau, motivation d'équipe …</t>
  </si>
  <si>
    <t xml:space="preserve">À remplir</t>
  </si>
  <si>
    <t xml:space="preserve">Les sections grises ne doivent pas être modifiées.</t>
  </si>
  <si>
    <t xml:space="preserve">Les sections dégradées vers le blanc sont à modifier par l'enseignant.</t>
  </si>
  <si>
    <t xml:space="preserve">Les sections dégradées vers le jaune sont à modifier par les étudiants.</t>
  </si>
  <si>
    <t xml:space="preserve">D'abord, saisir le nombre d'étudiants dans l'équipe.</t>
  </si>
  <si>
    <t xml:space="preserve">Pour chaque étudiant, saisir le nom et le matricule.</t>
  </si>
  <si>
    <t xml:space="preserve">Pour chaque étudiant et pour chacun des trois critères, saisir l'apport de l'étudiant dans l'équipe. </t>
  </si>
  <si>
    <t xml:space="preserve">Attention, il est essentiel que la somme verticale donne 100%. Sinon votre document sera refusé.</t>
  </si>
  <si>
    <t xml:space="preserve">Il est essentiel que tous les membres de l'équipe participe à l'évaluation et qu'un consensus soit trouvé.</t>
  </si>
</sst>
</file>

<file path=xl/styles.xml><?xml version="1.0" encoding="utf-8"?>
<styleSheet xmlns="http://schemas.openxmlformats.org/spreadsheetml/2006/main">
  <numFmts count="5">
    <numFmt numFmtId="164" formatCode="General"/>
    <numFmt numFmtId="165" formatCode="0%"/>
    <numFmt numFmtId="166" formatCode="0"/>
    <numFmt numFmtId="167" formatCode="0.0%"/>
    <numFmt numFmtId="168" formatCode="General"/>
  </numFmts>
  <fonts count="19">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i val="true"/>
      <sz val="8"/>
      <color theme="0" tint="-0.5"/>
      <name val="Calibri"/>
      <family val="2"/>
      <charset val="1"/>
    </font>
    <font>
      <b val="true"/>
      <sz val="11"/>
      <color theme="0"/>
      <name val="Calibri"/>
      <family val="2"/>
      <charset val="1"/>
    </font>
    <font>
      <i val="true"/>
      <sz val="10"/>
      <color theme="1"/>
      <name val="Calibri"/>
      <family val="2"/>
      <charset val="1"/>
    </font>
    <font>
      <i val="true"/>
      <sz val="9"/>
      <color theme="1"/>
      <name val="Calibri"/>
      <family val="2"/>
      <charset val="1"/>
    </font>
    <font>
      <sz val="10"/>
      <color theme="1"/>
      <name val="Calibri"/>
      <family val="2"/>
      <charset val="1"/>
    </font>
    <font>
      <sz val="11"/>
      <color theme="0"/>
      <name val="Calibri"/>
      <family val="2"/>
      <charset val="1"/>
    </font>
    <font>
      <sz val="8"/>
      <color theme="0" tint="-0.35"/>
      <name val="Calibri"/>
      <family val="2"/>
      <charset val="1"/>
    </font>
    <font>
      <sz val="11"/>
      <name val="Calibri"/>
      <family val="2"/>
      <charset val="1"/>
    </font>
    <font>
      <sz val="10"/>
      <name val="Calibri"/>
      <family val="2"/>
      <charset val="1"/>
    </font>
    <font>
      <b val="true"/>
      <sz val="16"/>
      <color rgb="FF800000"/>
      <name val="Wingdings 3"/>
      <family val="1"/>
      <charset val="2"/>
    </font>
    <font>
      <b val="true"/>
      <sz val="12"/>
      <color theme="0"/>
      <name val="Wingdings 3"/>
      <family val="1"/>
      <charset val="2"/>
    </font>
    <font>
      <sz val="9"/>
      <color rgb="FF800000"/>
      <name val="Calibri"/>
      <family val="2"/>
      <charset val="1"/>
    </font>
    <font>
      <b val="true"/>
      <sz val="12"/>
      <color theme="0"/>
      <name val="Calibri"/>
      <family val="2"/>
      <charset val="1"/>
    </font>
    <font>
      <i val="true"/>
      <sz val="11"/>
      <color theme="1"/>
      <name val="Calibri"/>
      <family val="2"/>
      <charset val="1"/>
    </font>
  </fonts>
  <fills count="8">
    <fill>
      <patternFill patternType="none"/>
    </fill>
    <fill>
      <patternFill patternType="gray125"/>
    </fill>
    <fill>
      <patternFill patternType="solid">
        <fgColor theme="0" tint="-0.15"/>
        <bgColor rgb="FFECECD3"/>
      </patternFill>
    </fill>
    <fill>
      <patternFill patternType="solid">
        <fgColor rgb="FFECECD3"/>
        <bgColor rgb="FFECECEC"/>
      </patternFill>
    </fill>
    <fill>
      <patternFill patternType="solid">
        <fgColor rgb="FFECECEC"/>
        <bgColor rgb="FFF2F2F2"/>
      </patternFill>
    </fill>
    <fill>
      <patternFill patternType="solid">
        <fgColor theme="1"/>
        <bgColor rgb="FF003300"/>
      </patternFill>
    </fill>
    <fill>
      <patternFill patternType="solid">
        <fgColor rgb="FFFFFFE6"/>
        <bgColor rgb="FFFFFFFF"/>
      </patternFill>
    </fill>
    <fill>
      <patternFill patternType="solid">
        <fgColor theme="0" tint="-0.05"/>
        <bgColor rgb="FFECECEC"/>
      </patternFill>
    </fill>
  </fills>
  <borders count="45">
    <border diagonalUp="false" diagonalDown="false">
      <left/>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style="medium"/>
      <bottom style="thin">
        <color theme="0" tint="-0.15"/>
      </bottom>
      <diagonal/>
    </border>
    <border diagonalUp="false" diagonalDown="false">
      <left/>
      <right style="medium"/>
      <top style="medium"/>
      <bottom style="thin">
        <color theme="0" tint="-0.15"/>
      </bottom>
      <diagonal/>
    </border>
    <border diagonalUp="false" diagonalDown="false">
      <left style="medium"/>
      <right/>
      <top style="thin">
        <color theme="0" tint="-0.15"/>
      </top>
      <bottom style="medium"/>
      <diagonal/>
    </border>
    <border diagonalUp="false" diagonalDown="false">
      <left/>
      <right style="medium"/>
      <top style="thin">
        <color theme="0" tint="-0.15"/>
      </top>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thick"/>
      <right/>
      <top style="thick"/>
      <bottom/>
      <diagonal/>
    </border>
    <border diagonalUp="false" diagonalDown="false">
      <left/>
      <right/>
      <top style="thick"/>
      <bottom/>
      <diagonal/>
    </border>
    <border diagonalUp="false" diagonalDown="false">
      <left style="thin"/>
      <right/>
      <top style="thick"/>
      <bottom/>
      <diagonal/>
    </border>
    <border diagonalUp="false" diagonalDown="false">
      <left/>
      <right style="thin"/>
      <top style="thick"/>
      <bottom/>
      <diagonal/>
    </border>
    <border diagonalUp="false" diagonalDown="false">
      <left style="thin"/>
      <right style="thick"/>
      <top style="thick"/>
      <bottom/>
      <diagonal/>
    </border>
    <border diagonalUp="false" diagonalDown="false">
      <left style="thick"/>
      <right/>
      <top/>
      <bottom/>
      <diagonal/>
    </border>
    <border diagonalUp="false" diagonalDown="false">
      <left style="thin"/>
      <right/>
      <top/>
      <bottom/>
      <diagonal/>
    </border>
    <border diagonalUp="false" diagonalDown="false">
      <left/>
      <right style="thick"/>
      <top/>
      <bottom/>
      <diagonal/>
    </border>
    <border diagonalUp="false" diagonalDown="false">
      <left style="thick"/>
      <right/>
      <top style="thick"/>
      <bottom style="thin">
        <color theme="0" tint="-0.15"/>
      </bottom>
      <diagonal/>
    </border>
    <border diagonalUp="false" diagonalDown="false">
      <left/>
      <right/>
      <top style="thick"/>
      <bottom style="thin">
        <color theme="0" tint="-0.15"/>
      </bottom>
      <diagonal/>
    </border>
    <border diagonalUp="false" diagonalDown="false">
      <left style="thin"/>
      <right/>
      <top style="thick"/>
      <bottom style="thin">
        <color theme="0" tint="-0.15"/>
      </bottom>
      <diagonal/>
    </border>
    <border diagonalUp="false" diagonalDown="false">
      <left/>
      <right style="thin"/>
      <top style="thick"/>
      <bottom style="thin">
        <color theme="0" tint="-0.15"/>
      </bottom>
      <diagonal/>
    </border>
    <border diagonalUp="false" diagonalDown="false">
      <left/>
      <right style="thick"/>
      <top style="thick"/>
      <bottom style="thin">
        <color theme="0" tint="-0.15"/>
      </bottom>
      <diagonal/>
    </border>
    <border diagonalUp="false" diagonalDown="false">
      <left style="thick"/>
      <right/>
      <top style="thin">
        <color theme="0" tint="-0.15"/>
      </top>
      <bottom style="thin">
        <color theme="0" tint="-0.15"/>
      </bottom>
      <diagonal/>
    </border>
    <border diagonalUp="false" diagonalDown="false">
      <left/>
      <right/>
      <top style="thin">
        <color theme="0" tint="-0.15"/>
      </top>
      <bottom style="thin">
        <color theme="0" tint="-0.15"/>
      </bottom>
      <diagonal/>
    </border>
    <border diagonalUp="false" diagonalDown="false">
      <left style="thin"/>
      <right/>
      <top style="thin">
        <color theme="0" tint="-0.15"/>
      </top>
      <bottom style="thin">
        <color theme="0" tint="-0.15"/>
      </bottom>
      <diagonal/>
    </border>
    <border diagonalUp="false" diagonalDown="false">
      <left/>
      <right style="thin"/>
      <top style="thin">
        <color theme="0" tint="-0.15"/>
      </top>
      <bottom style="thin">
        <color theme="0" tint="-0.15"/>
      </bottom>
      <diagonal/>
    </border>
    <border diagonalUp="false" diagonalDown="false">
      <left/>
      <right style="thick"/>
      <top style="thin">
        <color theme="0" tint="-0.15"/>
      </top>
      <bottom style="thin">
        <color theme="0" tint="-0.15"/>
      </bottom>
      <diagonal/>
    </border>
    <border diagonalUp="false" diagonalDown="false">
      <left style="thick"/>
      <right/>
      <top/>
      <bottom style="thick"/>
      <diagonal/>
    </border>
    <border diagonalUp="false" diagonalDown="false">
      <left/>
      <right/>
      <top/>
      <bottom style="thick"/>
      <diagonal/>
    </border>
    <border diagonalUp="false" diagonalDown="false">
      <left style="thin"/>
      <right/>
      <top/>
      <bottom style="thick"/>
      <diagonal/>
    </border>
    <border diagonalUp="false" diagonalDown="false">
      <left/>
      <right style="thin"/>
      <top/>
      <bottom style="thick"/>
      <diagonal/>
    </border>
    <border diagonalUp="false" diagonalDown="false">
      <left/>
      <right style="thick"/>
      <top/>
      <bottom style="thick"/>
      <diagonal/>
    </border>
    <border diagonalUp="false" diagonalDown="false">
      <left style="thick"/>
      <right/>
      <top style="thick"/>
      <bottom style="thick"/>
      <diagonal/>
    </border>
    <border diagonalUp="false" diagonalDown="false">
      <left/>
      <right/>
      <top style="thick"/>
      <bottom style="thick"/>
      <diagonal/>
    </border>
    <border diagonalUp="false" diagonalDown="false">
      <left style="thin"/>
      <right/>
      <top style="thick"/>
      <bottom style="thick"/>
      <diagonal/>
    </border>
    <border diagonalUp="false" diagonalDown="false">
      <left/>
      <right style="thin"/>
      <top style="thick"/>
      <bottom style="thick"/>
      <diagonal/>
    </border>
    <border diagonalUp="false" diagonalDown="false">
      <left/>
      <right style="thick"/>
      <top style="thick"/>
      <bottom style="thick"/>
      <diagonal/>
    </border>
    <border diagonalUp="false" diagonalDown="false">
      <left/>
      <right style="thin"/>
      <top style="thin"/>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right" vertical="bottom" textRotation="0" wrapText="false" indent="0" shrinkToFit="false"/>
      <protection locked="true" hidden="true"/>
    </xf>
    <xf numFmtId="164" fontId="0" fillId="0" borderId="0" xfId="0" applyFont="false" applyBorder="false" applyAlignment="true" applyProtection="true">
      <alignment horizontal="center" vertical="center" textRotation="0" wrapText="false" indent="0" shrinkToFit="false"/>
      <protection locked="true" hidden="true"/>
    </xf>
    <xf numFmtId="164" fontId="4" fillId="0" borderId="1" xfId="0" applyFont="true" applyBorder="true" applyAlignment="true" applyProtection="true">
      <alignment horizontal="center" vertical="center" textRotation="90" wrapText="true" indent="0" shrinkToFit="false"/>
      <protection locked="true" hidden="true"/>
    </xf>
    <xf numFmtId="164" fontId="0" fillId="2" borderId="2" xfId="0" applyFont="true" applyBorder="true" applyAlignment="true" applyProtection="true">
      <alignment horizontal="right" vertical="bottom" textRotation="0" wrapText="false" indent="0" shrinkToFit="false"/>
      <protection locked="true" hidden="true"/>
    </xf>
    <xf numFmtId="166" fontId="0" fillId="3" borderId="3" xfId="19" applyFont="true" applyBorder="true" applyAlignment="true" applyProtection="true">
      <alignment horizontal="center" vertical="bottom" textRotation="0" wrapText="false" indent="0" shrinkToFit="false"/>
      <protection locked="false" hidden="false"/>
    </xf>
    <xf numFmtId="167" fontId="0" fillId="4" borderId="3" xfId="19"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2" borderId="4" xfId="0" applyFont="true" applyBorder="true" applyAlignment="true" applyProtection="true">
      <alignment horizontal="right" vertical="bottom" textRotation="0" wrapText="false" indent="0" shrinkToFit="false"/>
      <protection locked="true" hidden="true"/>
    </xf>
    <xf numFmtId="167" fontId="0" fillId="4" borderId="5" xfId="19" applyFont="true" applyBorder="true" applyAlignment="true" applyProtection="true">
      <alignment horizontal="center" vertical="bottom" textRotation="0" wrapText="false" indent="0" shrinkToFit="false"/>
      <protection locked="false" hidden="false"/>
    </xf>
    <xf numFmtId="164" fontId="0" fillId="2" borderId="6" xfId="0" applyFont="true" applyBorder="true" applyAlignment="true" applyProtection="true">
      <alignment horizontal="right" vertical="bottom" textRotation="0" wrapText="false" indent="0" shrinkToFit="false"/>
      <protection locked="true" hidden="true"/>
    </xf>
    <xf numFmtId="167" fontId="0" fillId="2" borderId="7" xfId="19" applyFont="true" applyBorder="true" applyAlignment="true" applyProtection="true">
      <alignment horizontal="center" vertical="bottom" textRotation="0" wrapText="false" indent="0" shrinkToFit="false"/>
      <protection locked="true" hidden="true"/>
    </xf>
    <xf numFmtId="167" fontId="0" fillId="0" borderId="0" xfId="0" applyFont="false" applyBorder="false" applyAlignment="true" applyProtection="true">
      <alignment horizontal="center" vertical="bottom" textRotation="0" wrapText="false" indent="0" shrinkToFit="false"/>
      <protection locked="true" hidden="true"/>
    </xf>
    <xf numFmtId="167" fontId="0" fillId="0" borderId="0" xfId="19" applyFont="true" applyBorder="true" applyAlignment="true" applyProtection="true">
      <alignment horizontal="center" vertical="bottom" textRotation="0" wrapText="false" indent="0" shrinkToFit="false"/>
      <protection locked="true" hidden="true"/>
    </xf>
    <xf numFmtId="164" fontId="0" fillId="2" borderId="8" xfId="0" applyFont="true" applyBorder="true" applyAlignment="true" applyProtection="true">
      <alignment horizontal="right" vertical="bottom" textRotation="0" wrapText="false" indent="0" shrinkToFit="false"/>
      <protection locked="true" hidden="true"/>
    </xf>
    <xf numFmtId="167" fontId="0" fillId="4" borderId="9" xfId="19" applyFont="true" applyBorder="true" applyAlignment="true" applyProtection="true">
      <alignment horizontal="center" vertical="bottom" textRotation="0" wrapText="false" indent="0" shrinkToFit="false"/>
      <protection locked="false" hidden="false"/>
    </xf>
    <xf numFmtId="164" fontId="0" fillId="2" borderId="10" xfId="0" applyFont="true" applyBorder="true" applyAlignment="true" applyProtection="true">
      <alignment horizontal="right" vertical="bottom" textRotation="0" wrapText="false" indent="0" shrinkToFit="false"/>
      <protection locked="true" hidden="true"/>
    </xf>
    <xf numFmtId="167" fontId="0" fillId="2" borderId="11" xfId="19" applyFont="true" applyBorder="true" applyAlignment="true" applyProtection="true">
      <alignment horizontal="center" vertical="bottom" textRotation="0" wrapText="false" indent="0" shrinkToFit="false"/>
      <protection locked="true" hidden="true"/>
    </xf>
    <xf numFmtId="164" fontId="5" fillId="0" borderId="0" xfId="0" applyFont="true" applyBorder="false" applyAlignment="true" applyProtection="true">
      <alignment horizontal="right" vertical="bottom" textRotation="0" wrapText="false" indent="0" shrinkToFit="false"/>
      <protection locked="true" hidden="true"/>
    </xf>
    <xf numFmtId="164" fontId="4" fillId="0" borderId="1" xfId="0" applyFont="true" applyBorder="true" applyAlignment="true" applyProtection="true">
      <alignment horizontal="right" vertical="center" textRotation="90" wrapText="true" indent="0" shrinkToFit="false"/>
      <protection locked="true" hidden="true"/>
    </xf>
    <xf numFmtId="164" fontId="6" fillId="5" borderId="12" xfId="0" applyFont="true" applyBorder="true" applyAlignment="false" applyProtection="true">
      <alignment horizontal="general" vertical="bottom" textRotation="0" wrapText="false" indent="0" shrinkToFit="false"/>
      <protection locked="true" hidden="true"/>
    </xf>
    <xf numFmtId="164" fontId="6" fillId="5" borderId="13" xfId="0" applyFont="true" applyBorder="true" applyAlignment="false" applyProtection="true">
      <alignment horizontal="general" vertical="bottom" textRotation="0" wrapText="false" indent="0" shrinkToFit="false"/>
      <protection locked="true" hidden="true"/>
    </xf>
    <xf numFmtId="164" fontId="6" fillId="5" borderId="14" xfId="0" applyFont="true" applyBorder="true" applyAlignment="true" applyProtection="true">
      <alignment horizontal="center" vertical="bottom" textRotation="0" wrapText="false" indent="0" shrinkToFit="false"/>
      <protection locked="true" hidden="true"/>
    </xf>
    <xf numFmtId="164" fontId="6" fillId="5" borderId="13" xfId="0" applyFont="true" applyBorder="true" applyAlignment="true" applyProtection="true">
      <alignment horizontal="center" vertical="bottom" textRotation="0" wrapText="false" indent="0" shrinkToFit="false"/>
      <protection locked="true" hidden="true"/>
    </xf>
    <xf numFmtId="164" fontId="6" fillId="5" borderId="15" xfId="0" applyFont="true" applyBorder="true" applyAlignment="true" applyProtection="true">
      <alignment horizontal="center" vertical="bottom" textRotation="0" wrapText="false" indent="0" shrinkToFit="false"/>
      <protection locked="true" hidden="true"/>
    </xf>
    <xf numFmtId="164" fontId="6" fillId="5" borderId="16" xfId="0" applyFont="true" applyBorder="true" applyAlignment="true" applyProtection="true">
      <alignment horizontal="center" vertical="bottom" textRotation="0" wrapText="false" indent="0" shrinkToFit="false"/>
      <protection locked="true" hidden="true"/>
    </xf>
    <xf numFmtId="164" fontId="0" fillId="2" borderId="17" xfId="0" applyFont="false" applyBorder="true" applyAlignment="false" applyProtection="true">
      <alignment horizontal="general" vertical="bottom" textRotation="0" wrapText="false" indent="0" shrinkToFit="false"/>
      <protection locked="true" hidden="true"/>
    </xf>
    <xf numFmtId="164" fontId="7" fillId="2" borderId="0" xfId="0" applyFont="true" applyBorder="true" applyAlignment="true" applyProtection="true">
      <alignment horizontal="right" vertical="bottom" textRotation="0" wrapText="false" indent="0" shrinkToFit="false"/>
      <protection locked="true" hidden="true"/>
    </xf>
    <xf numFmtId="164" fontId="8" fillId="2" borderId="0" xfId="0" applyFont="true" applyBorder="true" applyAlignment="true" applyProtection="true">
      <alignment horizontal="right" vertical="bottom" textRotation="0" wrapText="false" indent="0" shrinkToFit="false"/>
      <protection locked="true" hidden="true"/>
    </xf>
    <xf numFmtId="167" fontId="9" fillId="4" borderId="18" xfId="19" applyFont="true" applyBorder="true" applyAlignment="true" applyProtection="true">
      <alignment horizontal="center" vertical="bottom" textRotation="0" wrapText="false" indent="0" shrinkToFit="false"/>
      <protection locked="false" hidden="false"/>
    </xf>
    <xf numFmtId="167" fontId="9" fillId="4" borderId="0" xfId="19" applyFont="true" applyBorder="true" applyAlignment="true" applyProtection="true">
      <alignment horizontal="center" vertical="bottom" textRotation="0" wrapText="false" indent="0" shrinkToFit="false"/>
      <protection locked="false" hidden="false"/>
    </xf>
    <xf numFmtId="167" fontId="9" fillId="4" borderId="1" xfId="19" applyFont="true" applyBorder="true" applyAlignment="true" applyProtection="true">
      <alignment horizontal="center" vertical="bottom" textRotation="0" wrapText="false" indent="0" shrinkToFit="false"/>
      <protection locked="false" hidden="false"/>
    </xf>
    <xf numFmtId="167" fontId="9" fillId="2" borderId="0" xfId="19" applyFont="true" applyBorder="true" applyAlignment="true" applyProtection="true">
      <alignment horizontal="center" vertical="bottom" textRotation="0" wrapText="false" indent="0" shrinkToFit="false"/>
      <protection locked="true" hidden="true"/>
    </xf>
    <xf numFmtId="164" fontId="9" fillId="2" borderId="19" xfId="0" applyFont="true" applyBorder="true" applyAlignment="true" applyProtection="true">
      <alignment horizontal="center" vertical="bottom" textRotation="0" wrapText="false" indent="0" shrinkToFit="false"/>
      <protection locked="true" hidden="true"/>
    </xf>
    <xf numFmtId="167" fontId="9" fillId="2" borderId="18" xfId="19" applyFont="true" applyBorder="true" applyAlignment="true" applyProtection="true">
      <alignment horizontal="center" vertical="bottom" textRotation="0" wrapText="false" indent="0" shrinkToFit="false"/>
      <protection locked="true" hidden="true"/>
    </xf>
    <xf numFmtId="167" fontId="9" fillId="2" borderId="1" xfId="19" applyFont="true" applyBorder="true" applyAlignment="true" applyProtection="true">
      <alignment horizontal="center" vertical="bottom" textRotation="0" wrapText="false" indent="0" shrinkToFit="false"/>
      <protection locked="true" hidden="true"/>
    </xf>
    <xf numFmtId="164" fontId="9" fillId="2" borderId="0" xfId="0" applyFont="true" applyBorder="true" applyAlignment="true" applyProtection="true">
      <alignment horizontal="center" vertical="bottom" textRotation="0" wrapText="false" indent="0" shrinkToFit="false"/>
      <protection locked="true" hidden="true"/>
    </xf>
    <xf numFmtId="164" fontId="9" fillId="2" borderId="0" xfId="0" applyFont="true" applyBorder="true" applyAlignment="true" applyProtection="true">
      <alignment horizontal="left" vertical="bottom" textRotation="0" wrapText="false" indent="0" shrinkToFit="false"/>
      <protection locked="true" hidden="true"/>
    </xf>
    <xf numFmtId="164" fontId="10" fillId="0" borderId="0" xfId="0" applyFont="true" applyBorder="false" applyAlignment="false" applyProtection="true">
      <alignment horizontal="general" vertical="bottom" textRotation="0" wrapText="false" indent="0" shrinkToFit="false"/>
      <protection locked="true" hidden="true"/>
    </xf>
    <xf numFmtId="164" fontId="0" fillId="0" borderId="20" xfId="0" applyFont="true" applyBorder="true" applyAlignment="false" applyProtection="true">
      <alignment horizontal="general" vertical="bottom" textRotation="0" wrapText="false" indent="0" shrinkToFit="false"/>
      <protection locked="true" hidden="true"/>
    </xf>
    <xf numFmtId="164" fontId="0" fillId="6" borderId="21" xfId="0" applyFont="false" applyBorder="true" applyAlignment="true" applyProtection="true">
      <alignment horizontal="center" vertical="bottom" textRotation="0" wrapText="false" indent="0" shrinkToFit="false"/>
      <protection locked="false" hidden="false"/>
    </xf>
    <xf numFmtId="164" fontId="0" fillId="6" borderId="21" xfId="0" applyFont="true" applyBorder="true" applyAlignment="true" applyProtection="true">
      <alignment horizontal="left" vertical="bottom" textRotation="0" wrapText="false" indent="0" shrinkToFit="false"/>
      <protection locked="false" hidden="false"/>
    </xf>
    <xf numFmtId="167" fontId="0" fillId="6" borderId="22" xfId="19" applyFont="true" applyBorder="true" applyAlignment="true" applyProtection="true">
      <alignment horizontal="center" vertical="bottom" textRotation="0" wrapText="false" indent="0" shrinkToFit="false"/>
      <protection locked="false" hidden="false"/>
    </xf>
    <xf numFmtId="167" fontId="0" fillId="6" borderId="21" xfId="19" applyFont="true" applyBorder="true" applyAlignment="true" applyProtection="true">
      <alignment horizontal="center" vertical="bottom" textRotation="0" wrapText="false" indent="0" shrinkToFit="false"/>
      <protection locked="false" hidden="false"/>
    </xf>
    <xf numFmtId="167" fontId="0" fillId="6" borderId="23" xfId="19" applyFont="true" applyBorder="true" applyAlignment="true" applyProtection="true">
      <alignment horizontal="center" vertical="bottom" textRotation="0" wrapText="false" indent="0" shrinkToFit="false"/>
      <protection locked="false" hidden="false"/>
    </xf>
    <xf numFmtId="167" fontId="11" fillId="0" borderId="21" xfId="19" applyFont="true" applyBorder="true" applyAlignment="true" applyProtection="true">
      <alignment horizontal="right" vertical="center" textRotation="0" wrapText="false" indent="0" shrinkToFit="false"/>
      <protection locked="true" hidden="true"/>
    </xf>
    <xf numFmtId="167" fontId="0" fillId="0" borderId="24" xfId="0" applyFont="false" applyBorder="true" applyAlignment="true" applyProtection="true">
      <alignment horizontal="center" vertical="bottom" textRotation="0" wrapText="false" indent="0" shrinkToFit="false"/>
      <protection locked="true" hidden="true"/>
    </xf>
    <xf numFmtId="167" fontId="0" fillId="0" borderId="0" xfId="0" applyFont="false" applyBorder="false" applyAlignment="true" applyProtection="true">
      <alignment horizontal="right" vertical="bottom" textRotation="0" wrapText="false" indent="0" shrinkToFit="false"/>
      <protection locked="true" hidden="true"/>
    </xf>
    <xf numFmtId="168" fontId="0" fillId="0" borderId="0" xfId="0" applyFont="false" applyBorder="false" applyAlignment="true" applyProtection="true">
      <alignment horizontal="right" vertical="center" textRotation="0" wrapText="false" indent="0" shrinkToFit="false"/>
      <protection locked="true" hidden="true"/>
    </xf>
    <xf numFmtId="164" fontId="0" fillId="0" borderId="25" xfId="0" applyFont="true" applyBorder="true" applyAlignment="false" applyProtection="true">
      <alignment horizontal="general" vertical="bottom" textRotation="0" wrapText="false" indent="0" shrinkToFit="false"/>
      <protection locked="true" hidden="true"/>
    </xf>
    <xf numFmtId="164" fontId="0" fillId="6" borderId="26" xfId="0" applyFont="false" applyBorder="true" applyAlignment="true" applyProtection="true">
      <alignment horizontal="center" vertical="bottom" textRotation="0" wrapText="false" indent="0" shrinkToFit="false"/>
      <protection locked="false" hidden="false"/>
    </xf>
    <xf numFmtId="164" fontId="0" fillId="6" borderId="26" xfId="0" applyFont="true" applyBorder="true" applyAlignment="true" applyProtection="true">
      <alignment horizontal="left" vertical="bottom" textRotation="0" wrapText="false" indent="0" shrinkToFit="false"/>
      <protection locked="false" hidden="false"/>
    </xf>
    <xf numFmtId="167" fontId="0" fillId="6" borderId="27" xfId="19" applyFont="true" applyBorder="true" applyAlignment="true" applyProtection="true">
      <alignment horizontal="center" vertical="bottom" textRotation="0" wrapText="false" indent="0" shrinkToFit="false"/>
      <protection locked="false" hidden="false"/>
    </xf>
    <xf numFmtId="167" fontId="0" fillId="6" borderId="26" xfId="19" applyFont="true" applyBorder="true" applyAlignment="true" applyProtection="true">
      <alignment horizontal="center" vertical="bottom" textRotation="0" wrapText="false" indent="0" shrinkToFit="false"/>
      <protection locked="false" hidden="false"/>
    </xf>
    <xf numFmtId="167" fontId="0" fillId="6" borderId="28" xfId="19" applyFont="true" applyBorder="true" applyAlignment="true" applyProtection="true">
      <alignment horizontal="center" vertical="bottom" textRotation="0" wrapText="false" indent="0" shrinkToFit="false"/>
      <protection locked="false" hidden="false"/>
    </xf>
    <xf numFmtId="167" fontId="11" fillId="0" borderId="26" xfId="19" applyFont="true" applyBorder="true" applyAlignment="true" applyProtection="true">
      <alignment horizontal="right" vertical="center" textRotation="0" wrapText="false" indent="0" shrinkToFit="false"/>
      <protection locked="true" hidden="true"/>
    </xf>
    <xf numFmtId="167" fontId="0" fillId="0" borderId="29" xfId="0" applyFont="false" applyBorder="true" applyAlignment="true" applyProtection="true">
      <alignment horizontal="center" vertical="bottom" textRotation="0" wrapText="false" indent="0" shrinkToFit="false"/>
      <protection locked="true" hidden="true"/>
    </xf>
    <xf numFmtId="167" fontId="11" fillId="0" borderId="0" xfId="19" applyFont="true" applyBorder="true" applyAlignment="true" applyProtection="true">
      <alignment horizontal="right" vertical="center" textRotation="0" wrapText="false" indent="0" shrinkToFit="false"/>
      <protection locked="true" hidden="true"/>
    </xf>
    <xf numFmtId="167" fontId="0" fillId="0" borderId="19" xfId="0" applyFont="false" applyBorder="true" applyAlignment="true" applyProtection="true">
      <alignment horizontal="center" vertical="bottom" textRotation="0" wrapText="false" indent="0" shrinkToFit="false"/>
      <protection locked="true" hidden="true"/>
    </xf>
    <xf numFmtId="164" fontId="0" fillId="0" borderId="30" xfId="0" applyFont="true" applyBorder="true" applyAlignment="false" applyProtection="true">
      <alignment horizontal="general" vertical="bottom" textRotation="0" wrapText="false" indent="0" shrinkToFit="false"/>
      <protection locked="true" hidden="true"/>
    </xf>
    <xf numFmtId="164" fontId="0" fillId="6" borderId="31" xfId="0" applyFont="false" applyBorder="true" applyAlignment="true" applyProtection="true">
      <alignment horizontal="center" vertical="bottom" textRotation="0" wrapText="false" indent="0" shrinkToFit="false"/>
      <protection locked="false" hidden="false"/>
    </xf>
    <xf numFmtId="164" fontId="0" fillId="6" borderId="31" xfId="0" applyFont="false" applyBorder="true" applyAlignment="true" applyProtection="true">
      <alignment horizontal="left" vertical="bottom" textRotation="0" wrapText="false" indent="0" shrinkToFit="false"/>
      <protection locked="false" hidden="false"/>
    </xf>
    <xf numFmtId="167" fontId="0" fillId="6" borderId="32" xfId="19" applyFont="true" applyBorder="true" applyAlignment="true" applyProtection="true">
      <alignment horizontal="center" vertical="bottom" textRotation="0" wrapText="false" indent="0" shrinkToFit="false"/>
      <protection locked="false" hidden="false"/>
    </xf>
    <xf numFmtId="167" fontId="0" fillId="6" borderId="31" xfId="19" applyFont="true" applyBorder="true" applyAlignment="true" applyProtection="true">
      <alignment horizontal="center" vertical="bottom" textRotation="0" wrapText="false" indent="0" shrinkToFit="false"/>
      <protection locked="false" hidden="false"/>
    </xf>
    <xf numFmtId="167" fontId="0" fillId="6" borderId="33" xfId="19" applyFont="true" applyBorder="true" applyAlignment="true" applyProtection="true">
      <alignment horizontal="center" vertical="bottom" textRotation="0" wrapText="false" indent="0" shrinkToFit="false"/>
      <protection locked="false" hidden="false"/>
    </xf>
    <xf numFmtId="167" fontId="11" fillId="0" borderId="31" xfId="19" applyFont="true" applyBorder="true" applyAlignment="true" applyProtection="true">
      <alignment horizontal="right" vertical="center" textRotation="0" wrapText="false" indent="0" shrinkToFit="false"/>
      <protection locked="true" hidden="true"/>
    </xf>
    <xf numFmtId="167" fontId="0" fillId="0" borderId="34" xfId="0" applyFont="false" applyBorder="true" applyAlignment="true" applyProtection="true">
      <alignment horizontal="center" vertical="bottom" textRotation="0" wrapText="false" indent="0" shrinkToFit="false"/>
      <protection locked="true" hidden="true"/>
    </xf>
    <xf numFmtId="164" fontId="12" fillId="2" borderId="35" xfId="0" applyFont="true" applyBorder="true" applyAlignment="false" applyProtection="true">
      <alignment horizontal="general" vertical="bottom" textRotation="0" wrapText="false" indent="0" shrinkToFit="false"/>
      <protection locked="true" hidden="true"/>
    </xf>
    <xf numFmtId="164" fontId="12" fillId="2" borderId="36" xfId="0" applyFont="true" applyBorder="true" applyAlignment="false" applyProtection="true">
      <alignment horizontal="general" vertical="bottom" textRotation="0" wrapText="false" indent="0" shrinkToFit="false"/>
      <protection locked="true" hidden="true"/>
    </xf>
    <xf numFmtId="167" fontId="13" fillId="2" borderId="37" xfId="0" applyFont="true" applyBorder="true" applyAlignment="true" applyProtection="true">
      <alignment horizontal="center" vertical="bottom" textRotation="0" wrapText="false" indent="0" shrinkToFit="false"/>
      <protection locked="true" hidden="true"/>
    </xf>
    <xf numFmtId="167" fontId="13" fillId="2" borderId="36" xfId="0" applyFont="true" applyBorder="true" applyAlignment="true" applyProtection="true">
      <alignment horizontal="center" vertical="bottom" textRotation="0" wrapText="false" indent="0" shrinkToFit="false"/>
      <protection locked="true" hidden="true"/>
    </xf>
    <xf numFmtId="167" fontId="13" fillId="2" borderId="38" xfId="0" applyFont="true" applyBorder="true" applyAlignment="true" applyProtection="true">
      <alignment horizontal="center" vertical="bottom" textRotation="0" wrapText="false" indent="0" shrinkToFit="false"/>
      <protection locked="true" hidden="true"/>
    </xf>
    <xf numFmtId="167" fontId="13" fillId="2" borderId="39" xfId="0" applyFont="true" applyBorder="true" applyAlignment="true" applyProtection="true">
      <alignment horizontal="center" vertical="bottom" textRotation="0" wrapText="false" indent="0" shrinkToFit="false"/>
      <protection locked="true" hidden="true"/>
    </xf>
    <xf numFmtId="167" fontId="0" fillId="0" borderId="0" xfId="0" applyFont="true" applyBorder="false" applyAlignment="true" applyProtection="true">
      <alignment horizontal="center" vertical="center" textRotation="0" wrapText="false" indent="0" shrinkToFit="false"/>
      <protection locked="true" hidden="true"/>
    </xf>
    <xf numFmtId="164" fontId="0" fillId="0" borderId="0" xfId="0" applyFont="false" applyBorder="false" applyAlignment="true" applyProtection="true">
      <alignment horizontal="general" vertical="center" textRotation="0" wrapText="true" indent="0" shrinkToFit="false"/>
      <protection locked="true" hidden="true"/>
    </xf>
    <xf numFmtId="164" fontId="14" fillId="0" borderId="0" xfId="0" applyFont="true" applyBorder="true" applyAlignment="true" applyProtection="true">
      <alignment horizontal="center" vertical="center" textRotation="0" wrapText="true" indent="0" shrinkToFit="false"/>
      <protection locked="true" hidden="true"/>
    </xf>
    <xf numFmtId="164" fontId="0" fillId="0" borderId="0" xfId="0" applyFont="false" applyBorder="true" applyAlignment="true" applyProtection="true">
      <alignment horizontal="center" vertical="center" textRotation="0" wrapText="true" indent="0" shrinkToFit="false"/>
      <protection locked="true" hidden="true"/>
    </xf>
    <xf numFmtId="164" fontId="0" fillId="0" borderId="0" xfId="0" applyFont="false" applyBorder="true" applyAlignment="true" applyProtection="true">
      <alignment horizontal="general" vertical="center" textRotation="0" wrapText="true" indent="0" shrinkToFit="false"/>
      <protection locked="true" hidden="true"/>
    </xf>
    <xf numFmtId="164" fontId="0" fillId="0" borderId="0" xfId="0" applyFont="false" applyBorder="true" applyAlignment="true" applyProtection="true">
      <alignment horizontal="right" vertical="center" textRotation="0" wrapText="true" indent="0" shrinkToFit="false"/>
      <protection locked="true" hidden="true"/>
    </xf>
    <xf numFmtId="164" fontId="4" fillId="0" borderId="0" xfId="0" applyFont="true" applyBorder="true" applyAlignment="true" applyProtection="true">
      <alignment horizontal="right" vertical="center" textRotation="90" wrapText="true" indent="0" shrinkToFit="false"/>
      <protection locked="true" hidden="true"/>
    </xf>
    <xf numFmtId="164" fontId="15" fillId="0" borderId="0" xfId="0" applyFont="true" applyBorder="true" applyAlignment="true" applyProtection="true">
      <alignment horizontal="center" vertical="top" textRotation="0" wrapText="true" indent="0" shrinkToFit="false"/>
      <protection locked="true" hidden="true"/>
    </xf>
    <xf numFmtId="164" fontId="16" fillId="0" borderId="0" xfId="0" applyFont="true" applyBorder="true" applyAlignment="true" applyProtection="true">
      <alignment horizontal="center" vertical="top" textRotation="0" wrapText="true" indent="0" shrinkToFit="false"/>
      <protection locked="true" hidden="true"/>
    </xf>
    <xf numFmtId="164" fontId="4" fillId="7" borderId="40" xfId="0" applyFont="true" applyBorder="true" applyAlignment="true" applyProtection="true">
      <alignment horizontal="center" vertical="center" textRotation="0" wrapText="true" indent="0" shrinkToFit="false"/>
      <protection locked="true" hidden="true"/>
    </xf>
    <xf numFmtId="164" fontId="0" fillId="0" borderId="41" xfId="0" applyFont="false" applyBorder="true" applyAlignment="false" applyProtection="true">
      <alignment horizontal="general" vertical="bottom" textRotation="0" wrapText="false" indent="0" shrinkToFit="false"/>
      <protection locked="true" hidden="true"/>
    </xf>
    <xf numFmtId="164" fontId="0" fillId="0" borderId="41" xfId="0" applyFont="false" applyBorder="true" applyAlignment="true" applyProtection="true">
      <alignment horizontal="center" vertical="bottom" textRotation="0" wrapText="false" indent="0" shrinkToFit="false"/>
      <protection locked="true" hidden="true"/>
    </xf>
    <xf numFmtId="164" fontId="0" fillId="0" borderId="41" xfId="0" applyFont="true" applyBorder="true" applyAlignment="true" applyProtection="true">
      <alignment horizontal="right" vertical="bottom" textRotation="0" wrapText="false" indent="0" shrinkToFit="false"/>
      <protection locked="true" hidden="true"/>
    </xf>
    <xf numFmtId="166" fontId="0" fillId="0" borderId="42" xfId="0" applyFont="false" applyBorder="true" applyAlignment="true" applyProtection="true">
      <alignment horizontal="center" vertical="center" textRotation="0" wrapText="false" indent="0" shrinkToFit="false"/>
      <protection locked="true" hidden="true"/>
    </xf>
    <xf numFmtId="164" fontId="0" fillId="0" borderId="1" xfId="0" applyFont="false" applyBorder="true" applyAlignment="true" applyProtection="true">
      <alignment horizontal="center"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true" hidden="true"/>
    </xf>
    <xf numFmtId="164" fontId="0" fillId="0" borderId="43" xfId="0" applyFont="false" applyBorder="true" applyAlignment="false" applyProtection="true">
      <alignment horizontal="general" vertical="bottom" textRotation="0" wrapText="false" indent="0" shrinkToFit="false"/>
      <protection locked="true" hidden="true"/>
    </xf>
    <xf numFmtId="164" fontId="0" fillId="0" borderId="41" xfId="0" applyFont="false" applyBorder="true" applyAlignment="true" applyProtection="true">
      <alignment horizontal="center" vertical="center" textRotation="0" wrapText="false" indent="0" shrinkToFit="false"/>
      <protection locked="true" hidden="true"/>
    </xf>
    <xf numFmtId="164" fontId="0" fillId="0" borderId="42" xfId="0" applyFont="false" applyBorder="true" applyAlignment="true" applyProtection="true">
      <alignment horizontal="center" vertical="bottom" textRotation="0" wrapText="false" indent="0" shrinkToFit="false"/>
      <protection locked="true" hidden="true"/>
    </xf>
    <xf numFmtId="164" fontId="0" fillId="0" borderId="42" xfId="0" applyFont="false" applyBorder="true" applyAlignment="false" applyProtection="true">
      <alignment horizontal="general" vertical="bottom" textRotation="0" wrapText="false" indent="0" shrinkToFit="false"/>
      <protection locked="true" hidden="true"/>
    </xf>
    <xf numFmtId="164" fontId="17" fillId="5" borderId="0" xfId="0" applyFont="tru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18" fillId="0" borderId="0" xfId="0" applyFont="true" applyBorder="false" applyAlignment="true" applyProtection="true">
      <alignment horizontal="general" vertical="center" textRotation="0" wrapText="true" indent="0" shrinkToFit="false"/>
      <protection locked="true" hidden="true"/>
    </xf>
    <xf numFmtId="164" fontId="18" fillId="0" borderId="0" xfId="0" applyFont="true" applyBorder="false" applyAlignment="false" applyProtection="true">
      <alignment horizontal="general" vertical="bottom" textRotation="0" wrapText="false" indent="0" shrinkToFit="false"/>
      <protection locked="true" hidden="true"/>
    </xf>
    <xf numFmtId="164" fontId="0" fillId="2" borderId="2" xfId="0" applyFont="true" applyBorder="true" applyAlignment="true" applyProtection="true">
      <alignment horizontal="center" vertical="bottom" textRotation="0" wrapText="false" indent="0" shrinkToFit="false"/>
      <protection locked="true" hidden="true"/>
    </xf>
    <xf numFmtId="167" fontId="0" fillId="4" borderId="44" xfId="19" applyFont="true" applyBorder="true" applyAlignment="true" applyProtection="true">
      <alignment horizontal="center" vertical="bottom" textRotation="0" wrapText="false" indent="0" shrinkToFit="false"/>
      <protection locked="true" hidden="true"/>
    </xf>
    <xf numFmtId="166" fontId="4" fillId="3" borderId="44" xfId="19" applyFont="true" applyBorder="true" applyAlignment="true" applyProtection="true">
      <alignment horizontal="center" vertical="bottom" textRotation="0" wrapText="false" indent="0" shrinkToFit="false"/>
      <protection locked="true" hidden="true"/>
    </xf>
    <xf numFmtId="164" fontId="4" fillId="0" borderId="43" xfId="0" applyFont="true" applyBorder="true" applyAlignment="true" applyProtection="true">
      <alignment horizontal="center" vertical="bottom" textRotation="0" wrapText="false" indent="0" shrinkToFit="false"/>
      <protection locked="true" hidden="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ont>
        <color rgb="FFF2F2F2"/>
      </font>
      <fill>
        <patternFill>
          <bgColor theme="0" tint="-0.05"/>
        </patternFill>
      </fill>
    </dxf>
    <dxf>
      <font>
        <color rgb="FF800000"/>
      </font>
      <border diagonalUp="false" diagonalDown="false">
        <left/>
        <right/>
        <top/>
        <bottom style="thin">
          <color rgb="FF800000"/>
        </bottom>
        <diagonal/>
      </border>
    </dxf>
    <dxf>
      <font>
        <color rgb="FF800000"/>
      </font>
    </dxf>
    <dxf>
      <font>
        <b val="1"/>
        <i val="0"/>
        <color rgb="FF800000"/>
      </font>
      <fill>
        <patternFill/>
      </fill>
      <border diagonalUp="false" diagonalDown="false">
        <left/>
        <right/>
        <top style="thin">
          <color rgb="FF800000"/>
        </top>
        <bottom style="thin">
          <color rgb="FF800000"/>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E6"/>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CECEC"/>
      <rgbColor rgb="FFECECD3"/>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A80"/>
  <sheetViews>
    <sheetView showFormulas="false" showGridLines="false" showRowColHeaders="false" showZeros="true" rightToLeft="false" tabSelected="true" showOutlineSymbols="true" defaultGridColor="true" view="normal" topLeftCell="A13" colorId="64" zoomScale="100" zoomScaleNormal="100" zoomScalePageLayoutView="100" workbookViewId="0">
      <selection pane="topLeft" activeCell="H29" activeCellId="0" sqref="H29"/>
    </sheetView>
  </sheetViews>
  <sheetFormatPr defaultColWidth="9.00390625" defaultRowHeight="14.25" zeroHeight="false" outlineLevelRow="0" outlineLevelCol="0"/>
  <cols>
    <col collapsed="false" customWidth="true" hidden="false" outlineLevel="0" max="1" min="1" style="1" width="3"/>
    <col collapsed="false" customWidth="true" hidden="false" outlineLevel="0" max="2" min="2" style="1" width="7"/>
    <col collapsed="false" customWidth="true" hidden="false" outlineLevel="0" max="3" min="3" style="1" width="3"/>
    <col collapsed="false" customWidth="true" hidden="false" outlineLevel="0" max="4" min="4" style="1" width="12"/>
    <col collapsed="false" customWidth="true" hidden="false" outlineLevel="0" max="5" min="5" style="1" width="18.87"/>
    <col collapsed="false" customWidth="true" hidden="false" outlineLevel="0" max="6" min="6" style="1" width="34.47"/>
    <col collapsed="false" customWidth="true" hidden="false" outlineLevel="0" max="9" min="7" style="2" width="13.73"/>
    <col collapsed="false" customWidth="true" hidden="false" outlineLevel="0" max="10" min="10" style="2" width="6.73"/>
    <col collapsed="false" customWidth="true" hidden="false" outlineLevel="0" max="11" min="11" style="2" width="13.73"/>
    <col collapsed="false" customWidth="true" hidden="false" outlineLevel="0" max="12" min="12" style="3" width="11.26"/>
    <col collapsed="false" customWidth="true" hidden="true" outlineLevel="0" max="13" min="13" style="4" width="12.4"/>
    <col collapsed="false" customWidth="true" hidden="true" outlineLevel="0" max="14" min="14" style="2" width="11.26"/>
    <col collapsed="false" customWidth="false" hidden="true" outlineLevel="0" max="22" min="15" style="2" width="9"/>
    <col collapsed="false" customWidth="true" hidden="true" outlineLevel="0" max="23" min="23" style="2" width="10"/>
    <col collapsed="false" customWidth="false" hidden="true" outlineLevel="0" max="25" min="24" style="1" width="9"/>
    <col collapsed="false" customWidth="false" hidden="true" outlineLevel="0" max="27" min="26" style="2" width="9"/>
    <col collapsed="false" customWidth="false" hidden="false" outlineLevel="0" max="16384" min="28" style="1" width="9"/>
  </cols>
  <sheetData>
    <row r="2" customFormat="false" ht="14.25" hidden="false" customHeight="true" outlineLevel="0" collapsed="false">
      <c r="B2" s="5" t="s">
        <v>0</v>
      </c>
    </row>
    <row r="3" customFormat="false" ht="14.25" hidden="false" customHeight="false" outlineLevel="0" collapsed="false">
      <c r="B3" s="5"/>
      <c r="D3" s="6" t="s">
        <v>1</v>
      </c>
      <c r="E3" s="6"/>
      <c r="F3" s="6"/>
      <c r="G3" s="7" t="n">
        <v>4</v>
      </c>
      <c r="H3" s="7"/>
      <c r="I3" s="7"/>
      <c r="J3" s="7"/>
      <c r="K3" s="7"/>
    </row>
    <row r="4" customFormat="false" ht="14.25" hidden="false" customHeight="false" outlineLevel="0" collapsed="false">
      <c r="B4" s="5"/>
    </row>
    <row r="5" customFormat="false" ht="14.25" hidden="false" customHeight="false" outlineLevel="0" collapsed="false">
      <c r="B5" s="5"/>
      <c r="D5" s="6" t="s">
        <v>2</v>
      </c>
      <c r="E5" s="6"/>
      <c r="F5" s="6"/>
      <c r="G5" s="8" t="n">
        <v>0.85</v>
      </c>
      <c r="H5" s="8"/>
      <c r="I5" s="8"/>
      <c r="J5" s="8"/>
      <c r="K5" s="8"/>
    </row>
    <row r="6" customFormat="false" ht="14.25" hidden="false" customHeight="false" outlineLevel="0" collapsed="false">
      <c r="B6" s="5"/>
      <c r="G6" s="9" t="s">
        <v>3</v>
      </c>
      <c r="H6" s="9"/>
      <c r="I6" s="9"/>
      <c r="J6" s="9"/>
      <c r="K6" s="9"/>
    </row>
    <row r="7" customFormat="false" ht="14.25" hidden="false" customHeight="false" outlineLevel="0" collapsed="false">
      <c r="B7" s="5"/>
      <c r="D7" s="10" t="s">
        <v>4</v>
      </c>
      <c r="E7" s="10"/>
      <c r="F7" s="10"/>
      <c r="G7" s="11" t="n">
        <v>0.6</v>
      </c>
      <c r="H7" s="11"/>
      <c r="I7" s="11"/>
      <c r="J7" s="11"/>
      <c r="K7" s="11"/>
    </row>
    <row r="8" customFormat="false" ht="14.25" hidden="false" customHeight="false" outlineLevel="0" collapsed="false">
      <c r="B8" s="5"/>
      <c r="D8" s="12" t="s">
        <v>5</v>
      </c>
      <c r="E8" s="12"/>
      <c r="F8" s="12"/>
      <c r="G8" s="13" t="n">
        <f aca="false">1-G7</f>
        <v>0.4</v>
      </c>
      <c r="H8" s="13"/>
      <c r="I8" s="13"/>
      <c r="J8" s="13"/>
      <c r="K8" s="13"/>
      <c r="V8" s="14"/>
    </row>
    <row r="9" customFormat="false" ht="14.25" hidden="false" customHeight="false" outlineLevel="0" collapsed="false">
      <c r="B9" s="5"/>
      <c r="E9" s="3"/>
      <c r="F9" s="3"/>
      <c r="G9" s="15"/>
      <c r="H9" s="15"/>
      <c r="I9" s="15"/>
      <c r="J9" s="15"/>
      <c r="K9" s="15"/>
    </row>
    <row r="10" customFormat="false" ht="14.25" hidden="false" customHeight="false" outlineLevel="0" collapsed="false">
      <c r="B10" s="5"/>
      <c r="D10" s="16" t="s">
        <v>6</v>
      </c>
      <c r="E10" s="16"/>
      <c r="F10" s="16"/>
      <c r="G10" s="17" t="n">
        <v>0.5</v>
      </c>
      <c r="H10" s="17"/>
      <c r="I10" s="17"/>
      <c r="J10" s="17"/>
      <c r="K10" s="17"/>
    </row>
    <row r="11" customFormat="false" ht="14.25" hidden="false" customHeight="false" outlineLevel="0" collapsed="false">
      <c r="B11" s="5"/>
      <c r="D11" s="18" t="s">
        <v>7</v>
      </c>
      <c r="E11" s="18"/>
      <c r="F11" s="18"/>
      <c r="G11" s="19" t="n">
        <f aca="false">V44</f>
        <v>0</v>
      </c>
      <c r="H11" s="19"/>
      <c r="I11" s="19"/>
      <c r="J11" s="19"/>
      <c r="K11" s="19"/>
    </row>
    <row r="12" customFormat="false" ht="14.25" hidden="false" customHeight="false" outlineLevel="0" collapsed="false">
      <c r="B12" s="5"/>
      <c r="D12" s="3"/>
      <c r="E12" s="2"/>
      <c r="F12" s="2"/>
      <c r="K12" s="20" t="s">
        <v>8</v>
      </c>
    </row>
    <row r="13" customFormat="false" ht="14.25" hidden="false" customHeight="false" outlineLevel="0" collapsed="false">
      <c r="D13" s="3"/>
      <c r="E13" s="2"/>
      <c r="F13" s="2"/>
    </row>
    <row r="14" customFormat="false" ht="14.25" hidden="false" customHeight="true" outlineLevel="0" collapsed="false">
      <c r="B14" s="21" t="s">
        <v>9</v>
      </c>
    </row>
    <row r="15" customFormat="false" ht="14.25" hidden="false" customHeight="false" outlineLevel="0" collapsed="false">
      <c r="B15" s="21"/>
      <c r="D15" s="22"/>
      <c r="E15" s="23"/>
      <c r="F15" s="23"/>
      <c r="G15" s="24" t="s">
        <v>10</v>
      </c>
      <c r="H15" s="25" t="s">
        <v>11</v>
      </c>
      <c r="I15" s="26" t="s">
        <v>12</v>
      </c>
      <c r="J15" s="27" t="s">
        <v>13</v>
      </c>
      <c r="K15" s="27"/>
    </row>
    <row r="16" customFormat="false" ht="14.25" hidden="false" customHeight="false" outlineLevel="0" collapsed="false">
      <c r="B16" s="21"/>
      <c r="D16" s="28"/>
      <c r="E16" s="29"/>
      <c r="F16" s="30" t="s">
        <v>14</v>
      </c>
      <c r="G16" s="31" t="n">
        <v>0.4</v>
      </c>
      <c r="H16" s="32" t="n">
        <v>0.4</v>
      </c>
      <c r="I16" s="33" t="n">
        <v>0.2</v>
      </c>
      <c r="J16" s="34"/>
      <c r="K16" s="35"/>
    </row>
    <row r="17" customFormat="false" ht="14.25" hidden="false" customHeight="false" outlineLevel="0" collapsed="false">
      <c r="B17" s="21"/>
      <c r="D17" s="28"/>
      <c r="E17" s="29"/>
      <c r="F17" s="30" t="s">
        <v>15</v>
      </c>
      <c r="G17" s="36" t="n">
        <v>1</v>
      </c>
      <c r="H17" s="34" t="n">
        <v>1</v>
      </c>
      <c r="I17" s="37" t="n">
        <v>1</v>
      </c>
      <c r="J17" s="34"/>
      <c r="K17" s="35"/>
    </row>
    <row r="18" customFormat="false" ht="14.25" hidden="false" customHeight="false" outlineLevel="0" collapsed="false">
      <c r="B18" s="21"/>
      <c r="D18" s="28"/>
      <c r="E18" s="38" t="s">
        <v>16</v>
      </c>
      <c r="F18" s="39" t="s">
        <v>17</v>
      </c>
      <c r="G18" s="36"/>
      <c r="H18" s="34"/>
      <c r="I18" s="37"/>
      <c r="J18" s="34"/>
      <c r="K18" s="35"/>
    </row>
    <row r="19" customFormat="false" ht="14.25" hidden="false" customHeight="false" outlineLevel="0" collapsed="false">
      <c r="B19" s="21"/>
      <c r="C19" s="40" t="n">
        <v>1</v>
      </c>
      <c r="D19" s="41" t="s">
        <v>18</v>
      </c>
      <c r="E19" s="42" t="n">
        <v>1649508</v>
      </c>
      <c r="F19" s="43" t="s">
        <v>19</v>
      </c>
      <c r="G19" s="44" t="n">
        <v>0.25</v>
      </c>
      <c r="H19" s="45" t="n">
        <v>0.25</v>
      </c>
      <c r="I19" s="46" t="n">
        <v>0.27</v>
      </c>
      <c r="J19" s="47" t="str">
        <f aca="false">IF(V19&gt;0,"- "&amp;TEXT(V19*100,"0.0")&amp;"%",IF(Z19&gt;0,"+ "&amp;TEXT(Z19*100,"0.0")&amp;"%",""))</f>
        <v/>
      </c>
      <c r="K19" s="48" t="n">
        <f aca="false">AA19</f>
        <v>0.85544</v>
      </c>
      <c r="L19" s="49"/>
      <c r="M19" s="50" t="n">
        <f aca="false">E19</f>
        <v>1649508</v>
      </c>
      <c r="N19" s="15" t="n">
        <f aca="false" t="array" ref="N19:N19">SUM(G19:I19/$G$17:$I$17*$G$16:$I$16)</f>
        <v>0.254</v>
      </c>
      <c r="O19" s="15" t="n">
        <f aca="false">1/$M$49</f>
        <v>0.25</v>
      </c>
      <c r="P19" s="14" t="n">
        <f aca="false">N19/O19</f>
        <v>1.016</v>
      </c>
      <c r="Q19" s="14" t="n">
        <f aca="false">$G$5</f>
        <v>0.85</v>
      </c>
      <c r="R19" s="14" t="n">
        <f aca="false">Q19*$G$7</f>
        <v>0.51</v>
      </c>
      <c r="S19" s="14" t="n">
        <f aca="false">P19*Q19*$G$8</f>
        <v>0.34544</v>
      </c>
      <c r="T19" s="14" t="n">
        <f aca="false">SUM(R19:S19)</f>
        <v>0.85544</v>
      </c>
      <c r="U19" s="14" t="n">
        <f aca="false">MIN(1,T19)</f>
        <v>0.85544</v>
      </c>
      <c r="V19" s="14" t="n">
        <f aca="false">T19-U19</f>
        <v>0</v>
      </c>
      <c r="W19" s="14" t="n">
        <f aca="false">1-U19</f>
        <v>0.14456</v>
      </c>
      <c r="X19" s="14" t="n">
        <f aca="false">W19/$W$44</f>
        <v>0.240933333333333</v>
      </c>
      <c r="Y19" s="14" t="n">
        <f aca="false">X19*$V$44</f>
        <v>0</v>
      </c>
      <c r="Z19" s="14" t="n">
        <f aca="false">Y19*$G$10</f>
        <v>0</v>
      </c>
      <c r="AA19" s="14" t="n">
        <f aca="false">U19+Z19</f>
        <v>0.85544</v>
      </c>
    </row>
    <row r="20" customFormat="false" ht="14.25" hidden="false" customHeight="false" outlineLevel="0" collapsed="false">
      <c r="B20" s="21"/>
      <c r="C20" s="40" t="n">
        <v>2</v>
      </c>
      <c r="D20" s="51" t="s">
        <v>20</v>
      </c>
      <c r="E20" s="52" t="n">
        <v>6224360</v>
      </c>
      <c r="F20" s="53" t="s">
        <v>21</v>
      </c>
      <c r="G20" s="54" t="n">
        <v>0.25</v>
      </c>
      <c r="H20" s="55" t="n">
        <v>0.25</v>
      </c>
      <c r="I20" s="56" t="n">
        <v>0.27</v>
      </c>
      <c r="J20" s="57" t="str">
        <f aca="false">IF(V20&gt;0,"- "&amp;TEXT(V20*100,"0.0")&amp;"%",IF(Z20&gt;0,"+ "&amp;TEXT(Z20*100,"0.0")&amp;"%",""))</f>
        <v/>
      </c>
      <c r="K20" s="58" t="n">
        <f aca="false">AA20</f>
        <v>0.85544</v>
      </c>
      <c r="L20" s="49"/>
      <c r="M20" s="50" t="n">
        <f aca="false">E20</f>
        <v>6224360</v>
      </c>
      <c r="N20" s="15" t="n">
        <f aca="false" t="array" ref="N20:N20">SUM(G20:I20/$G$17:$I$17*$G$16:$I$16)</f>
        <v>0.254</v>
      </c>
      <c r="O20" s="15" t="n">
        <f aca="false">1/$M$49</f>
        <v>0.25</v>
      </c>
      <c r="P20" s="14" t="n">
        <f aca="false">N20/O20</f>
        <v>1.016</v>
      </c>
      <c r="Q20" s="14" t="n">
        <f aca="false">$G$5</f>
        <v>0.85</v>
      </c>
      <c r="R20" s="14" t="n">
        <f aca="false">Q20*$G$7</f>
        <v>0.51</v>
      </c>
      <c r="S20" s="14" t="n">
        <f aca="false">P20*Q20*$G$8</f>
        <v>0.34544</v>
      </c>
      <c r="T20" s="14" t="n">
        <f aca="false">SUM(R20:S20)</f>
        <v>0.85544</v>
      </c>
      <c r="U20" s="14" t="n">
        <f aca="false">MIN(1,T20)</f>
        <v>0.85544</v>
      </c>
      <c r="V20" s="14" t="n">
        <f aca="false">T20-U20</f>
        <v>0</v>
      </c>
      <c r="W20" s="14" t="n">
        <f aca="false">1-U20</f>
        <v>0.14456</v>
      </c>
      <c r="X20" s="14" t="n">
        <f aca="false">W20/$W$44</f>
        <v>0.240933333333333</v>
      </c>
      <c r="Y20" s="14" t="n">
        <f aca="false">X20*$V$44</f>
        <v>0</v>
      </c>
      <c r="Z20" s="14" t="n">
        <f aca="false">Y20*$G$10</f>
        <v>0</v>
      </c>
      <c r="AA20" s="14" t="n">
        <f aca="false">U20+Z20</f>
        <v>0.85544</v>
      </c>
    </row>
    <row r="21" customFormat="false" ht="14.25" hidden="false" customHeight="false" outlineLevel="0" collapsed="false">
      <c r="B21" s="21"/>
      <c r="C21" s="40" t="n">
        <v>3</v>
      </c>
      <c r="D21" s="51" t="s">
        <v>22</v>
      </c>
      <c r="E21" s="52" t="n">
        <v>1259008</v>
      </c>
      <c r="F21" s="53" t="s">
        <v>23</v>
      </c>
      <c r="G21" s="54" t="n">
        <v>0.25</v>
      </c>
      <c r="H21" s="55" t="n">
        <v>0.25</v>
      </c>
      <c r="I21" s="56" t="n">
        <v>0.23</v>
      </c>
      <c r="J21" s="57" t="str">
        <f aca="false">IF(V21&gt;0,"- "&amp;TEXT(V21*100,"0.0")&amp;"%",IF(Z21&gt;0,"+ "&amp;TEXT(Z21*100,"0.0")&amp;"%",""))</f>
        <v/>
      </c>
      <c r="K21" s="58" t="n">
        <f aca="false">AA21</f>
        <v>0.84456</v>
      </c>
      <c r="L21" s="49"/>
      <c r="M21" s="50" t="n">
        <f aca="false">E21</f>
        <v>1259008</v>
      </c>
      <c r="N21" s="15" t="n">
        <f aca="false" t="array" ref="N21:N21">SUM(G21:I21/$G$17:$I$17*$G$16:$I$16)</f>
        <v>0.246</v>
      </c>
      <c r="O21" s="15" t="n">
        <f aca="false">1/$M$49</f>
        <v>0.25</v>
      </c>
      <c r="P21" s="14" t="n">
        <f aca="false">N21/O21</f>
        <v>0.984</v>
      </c>
      <c r="Q21" s="14" t="n">
        <f aca="false">$G$5</f>
        <v>0.85</v>
      </c>
      <c r="R21" s="14" t="n">
        <f aca="false">Q21*$G$7</f>
        <v>0.51</v>
      </c>
      <c r="S21" s="14" t="n">
        <f aca="false">P21*Q21*$G$8</f>
        <v>0.33456</v>
      </c>
      <c r="T21" s="14" t="n">
        <f aca="false">SUM(R21:S21)</f>
        <v>0.84456</v>
      </c>
      <c r="U21" s="14" t="n">
        <f aca="false">MIN(1,T21)</f>
        <v>0.84456</v>
      </c>
      <c r="V21" s="14" t="n">
        <f aca="false">T21-U21</f>
        <v>0</v>
      </c>
      <c r="W21" s="14" t="n">
        <f aca="false">1-U21</f>
        <v>0.15544</v>
      </c>
      <c r="X21" s="14" t="n">
        <f aca="false">W21/$W$44</f>
        <v>0.259066666666667</v>
      </c>
      <c r="Y21" s="14" t="n">
        <f aca="false">X21*$V$44</f>
        <v>0</v>
      </c>
      <c r="Z21" s="14" t="n">
        <f aca="false">Y21*$G$10</f>
        <v>0</v>
      </c>
      <c r="AA21" s="14" t="n">
        <f aca="false">U21+Z21</f>
        <v>0.84456</v>
      </c>
    </row>
    <row r="22" customFormat="false" ht="14.25" hidden="false" customHeight="false" outlineLevel="0" collapsed="false">
      <c r="B22" s="21"/>
      <c r="C22" s="40" t="n">
        <v>4</v>
      </c>
      <c r="D22" s="51" t="s">
        <v>24</v>
      </c>
      <c r="E22" s="52" t="n">
        <v>745496</v>
      </c>
      <c r="F22" s="53" t="s">
        <v>25</v>
      </c>
      <c r="G22" s="54" t="n">
        <v>0.25</v>
      </c>
      <c r="H22" s="55" t="n">
        <v>0.25</v>
      </c>
      <c r="I22" s="56" t="n">
        <v>0.23</v>
      </c>
      <c r="J22" s="57" t="str">
        <f aca="false">IF(V22&gt;0,"- "&amp;TEXT(V22*100,"0.0")&amp;"%",IF(Z22&gt;0,"+ "&amp;TEXT(Z22*100,"0.0")&amp;"%",""))</f>
        <v/>
      </c>
      <c r="K22" s="58" t="n">
        <f aca="false">AA22</f>
        <v>0.84456</v>
      </c>
      <c r="L22" s="49"/>
      <c r="M22" s="50" t="n">
        <f aca="false">E22</f>
        <v>745496</v>
      </c>
      <c r="N22" s="15" t="n">
        <f aca="false" t="array" ref="N22:N22">SUM(G22:I22/$G$17:$I$17*$G$16:$I$16)</f>
        <v>0.246</v>
      </c>
      <c r="O22" s="15" t="n">
        <f aca="false">1/$M$49</f>
        <v>0.25</v>
      </c>
      <c r="P22" s="14" t="n">
        <f aca="false">N22/O22</f>
        <v>0.984</v>
      </c>
      <c r="Q22" s="14" t="n">
        <f aca="false">$G$5</f>
        <v>0.85</v>
      </c>
      <c r="R22" s="14" t="n">
        <f aca="false">Q22*$G$7</f>
        <v>0.51</v>
      </c>
      <c r="S22" s="14" t="n">
        <f aca="false">P22*Q22*$G$8</f>
        <v>0.33456</v>
      </c>
      <c r="T22" s="14" t="n">
        <f aca="false">SUM(R22:S22)</f>
        <v>0.84456</v>
      </c>
      <c r="U22" s="14" t="n">
        <f aca="false">MIN(1,T22)</f>
        <v>0.84456</v>
      </c>
      <c r="V22" s="14" t="n">
        <f aca="false">T22-U22</f>
        <v>0</v>
      </c>
      <c r="W22" s="14" t="n">
        <f aca="false">1-U22</f>
        <v>0.15544</v>
      </c>
      <c r="X22" s="14" t="n">
        <f aca="false">W22/$W$44</f>
        <v>0.259066666666667</v>
      </c>
      <c r="Y22" s="14" t="n">
        <f aca="false">X22*$V$44</f>
        <v>0</v>
      </c>
      <c r="Z22" s="14" t="n">
        <f aca="false">Y22*$G$10</f>
        <v>0</v>
      </c>
      <c r="AA22" s="14" t="n">
        <f aca="false">U22+Z22</f>
        <v>0.84456</v>
      </c>
    </row>
    <row r="23" customFormat="false" ht="14.25" hidden="false" customHeight="false" outlineLevel="0" collapsed="false">
      <c r="B23" s="21"/>
      <c r="C23" s="40" t="n">
        <v>5</v>
      </c>
      <c r="D23" s="51" t="s">
        <v>26</v>
      </c>
      <c r="E23" s="52"/>
      <c r="F23" s="53"/>
      <c r="G23" s="54" t="n">
        <v>0.15</v>
      </c>
      <c r="H23" s="55" t="n">
        <v>0.15</v>
      </c>
      <c r="I23" s="56" t="n">
        <v>0.15</v>
      </c>
      <c r="J23" s="59" t="str">
        <f aca="false">IF(V23&gt;0,"- "&amp;TEXT(V23*100,"0.0")&amp;"%",IF(Z23&gt;0,"+ "&amp;TEXT(Z23*100,"0.0")&amp;"%",""))</f>
        <v/>
      </c>
      <c r="K23" s="60" t="n">
        <f aca="false">AA23</f>
        <v>0.714</v>
      </c>
      <c r="L23" s="49"/>
      <c r="M23" s="50" t="n">
        <f aca="false">E23</f>
        <v>0</v>
      </c>
      <c r="N23" s="15" t="n">
        <f aca="false" t="array" ref="N23:N23">SUM(G23:I23/$G$17:$I$17*$G$16:$I$16)</f>
        <v>0.15</v>
      </c>
      <c r="O23" s="15" t="n">
        <f aca="false">1/$M$49</f>
        <v>0.25</v>
      </c>
      <c r="P23" s="14" t="n">
        <f aca="false">N23/O23</f>
        <v>0.6</v>
      </c>
      <c r="Q23" s="14" t="n">
        <f aca="false">$G$5</f>
        <v>0.85</v>
      </c>
      <c r="R23" s="14" t="n">
        <f aca="false">Q23*$G$7</f>
        <v>0.51</v>
      </c>
      <c r="S23" s="14" t="n">
        <f aca="false">P23*Q23*$G$8</f>
        <v>0.204</v>
      </c>
      <c r="T23" s="14" t="n">
        <f aca="false">SUM(R23:S23)</f>
        <v>0.714</v>
      </c>
      <c r="U23" s="14" t="n">
        <f aca="false">MIN(1,T23)</f>
        <v>0.714</v>
      </c>
      <c r="V23" s="14" t="n">
        <f aca="false">T23-U23</f>
        <v>0</v>
      </c>
      <c r="W23" s="14" t="n">
        <f aca="false">1-U23</f>
        <v>0.286</v>
      </c>
      <c r="X23" s="14" t="n">
        <f aca="false">W23/$W$44</f>
        <v>0.476666666666667</v>
      </c>
      <c r="Y23" s="14" t="n">
        <f aca="false">X23*$V$44</f>
        <v>0</v>
      </c>
      <c r="Z23" s="14" t="n">
        <f aca="false">Y23*$G$10</f>
        <v>0</v>
      </c>
      <c r="AA23" s="14" t="n">
        <f aca="false">U23+Z23</f>
        <v>0.714</v>
      </c>
    </row>
    <row r="24" customFormat="false" ht="14.25" hidden="false" customHeight="false" outlineLevel="0" collapsed="false">
      <c r="B24" s="21"/>
      <c r="C24" s="40" t="n">
        <v>6</v>
      </c>
      <c r="D24" s="51" t="s">
        <v>27</v>
      </c>
      <c r="E24" s="52"/>
      <c r="F24" s="53"/>
      <c r="G24" s="54" t="n">
        <v>0.35</v>
      </c>
      <c r="H24" s="55" t="n">
        <v>0.35</v>
      </c>
      <c r="I24" s="56" t="n">
        <v>0.25</v>
      </c>
      <c r="J24" s="59" t="str">
        <f aca="false">IF(V24&gt;0,"- "&amp;TEXT(V24*100,"0.0")&amp;"%",IF(Z24&gt;0,"+ "&amp;TEXT(Z24*100,"0.0")&amp;"%",""))</f>
        <v/>
      </c>
      <c r="K24" s="60" t="n">
        <f aca="false">AA24</f>
        <v>0.9588</v>
      </c>
      <c r="L24" s="49"/>
      <c r="M24" s="50" t="n">
        <f aca="false">E24</f>
        <v>0</v>
      </c>
      <c r="N24" s="15" t="n">
        <f aca="false" t="array" ref="N24:N24">SUM(G24:I24/$G$17:$I$17*$G$16:$I$16)</f>
        <v>0.33</v>
      </c>
      <c r="O24" s="15" t="n">
        <f aca="false">1/$M$49</f>
        <v>0.25</v>
      </c>
      <c r="P24" s="14" t="n">
        <f aca="false">N24/O24</f>
        <v>1.32</v>
      </c>
      <c r="Q24" s="14" t="n">
        <f aca="false">$G$5</f>
        <v>0.85</v>
      </c>
      <c r="R24" s="14" t="n">
        <f aca="false">Q24*$G$7</f>
        <v>0.51</v>
      </c>
      <c r="S24" s="14" t="n">
        <f aca="false">P24*Q24*$G$8</f>
        <v>0.4488</v>
      </c>
      <c r="T24" s="14" t="n">
        <f aca="false">SUM(R24:S24)</f>
        <v>0.9588</v>
      </c>
      <c r="U24" s="14" t="n">
        <f aca="false">MIN(1,T24)</f>
        <v>0.9588</v>
      </c>
      <c r="V24" s="14" t="n">
        <f aca="false">T24-U24</f>
        <v>0</v>
      </c>
      <c r="W24" s="14" t="n">
        <f aca="false">1-U24</f>
        <v>0.0412</v>
      </c>
      <c r="X24" s="14" t="n">
        <f aca="false">W24/$W$44</f>
        <v>0.0686666666666667</v>
      </c>
      <c r="Y24" s="14" t="n">
        <f aca="false">X24*$V$44</f>
        <v>0</v>
      </c>
      <c r="Z24" s="14" t="n">
        <f aca="false">Y24*$G$10</f>
        <v>0</v>
      </c>
      <c r="AA24" s="14" t="n">
        <f aca="false">U24+Z24</f>
        <v>0.9588</v>
      </c>
    </row>
    <row r="25" customFormat="false" ht="14.25" hidden="false" customHeight="false" outlineLevel="0" collapsed="false">
      <c r="B25" s="21"/>
      <c r="C25" s="40" t="n">
        <v>7</v>
      </c>
      <c r="D25" s="51" t="s">
        <v>28</v>
      </c>
      <c r="E25" s="52"/>
      <c r="F25" s="53"/>
      <c r="G25" s="54"/>
      <c r="H25" s="55"/>
      <c r="I25" s="56"/>
      <c r="J25" s="59" t="str">
        <f aca="false">IF(V25&gt;0,"- "&amp;TEXT(V25*100,"0.0")&amp;"%",IF(Z25&gt;0,"+ "&amp;TEXT(Z25*100,"0.0")&amp;"%",""))</f>
        <v/>
      </c>
      <c r="K25" s="60" t="n">
        <f aca="false">AA25</f>
        <v>0.51</v>
      </c>
      <c r="L25" s="49"/>
      <c r="M25" s="50" t="n">
        <f aca="false">E25</f>
        <v>0</v>
      </c>
      <c r="N25" s="15" t="n">
        <f aca="false" t="array" ref="N25:N25">SUM(G25:I25/$G$17:$I$17*$G$16:$I$16)</f>
        <v>0</v>
      </c>
      <c r="O25" s="15" t="n">
        <f aca="false">1/$M$49</f>
        <v>0.25</v>
      </c>
      <c r="P25" s="14" t="n">
        <f aca="false">N25/O25</f>
        <v>0</v>
      </c>
      <c r="Q25" s="14" t="n">
        <f aca="false">$G$5</f>
        <v>0.85</v>
      </c>
      <c r="R25" s="14" t="n">
        <f aca="false">Q25*$G$7</f>
        <v>0.51</v>
      </c>
      <c r="S25" s="14" t="n">
        <f aca="false">P25*Q25*$G$8</f>
        <v>0</v>
      </c>
      <c r="T25" s="14" t="n">
        <f aca="false">SUM(R25:S25)</f>
        <v>0.51</v>
      </c>
      <c r="U25" s="14" t="n">
        <f aca="false">MIN(1,T25)</f>
        <v>0.51</v>
      </c>
      <c r="V25" s="14" t="n">
        <f aca="false">T25-U25</f>
        <v>0</v>
      </c>
      <c r="W25" s="14" t="n">
        <f aca="false">1-U25</f>
        <v>0.49</v>
      </c>
      <c r="X25" s="14" t="n">
        <f aca="false">W25/$W$44</f>
        <v>0.816666666666667</v>
      </c>
      <c r="Y25" s="14" t="n">
        <f aca="false">X25*$V$44</f>
        <v>0</v>
      </c>
      <c r="Z25" s="14" t="n">
        <f aca="false">Y25*$G$10</f>
        <v>0</v>
      </c>
      <c r="AA25" s="14" t="n">
        <f aca="false">U25+Z25</f>
        <v>0.51</v>
      </c>
    </row>
    <row r="26" customFormat="false" ht="14.25" hidden="false" customHeight="false" outlineLevel="0" collapsed="false">
      <c r="B26" s="21"/>
      <c r="C26" s="40" t="n">
        <v>8</v>
      </c>
      <c r="D26" s="51" t="s">
        <v>29</v>
      </c>
      <c r="E26" s="52"/>
      <c r="F26" s="53"/>
      <c r="G26" s="54"/>
      <c r="H26" s="55"/>
      <c r="I26" s="56"/>
      <c r="J26" s="59" t="str">
        <f aca="false">IF(V26&gt;0,"- "&amp;TEXT(V26*100,"0.0")&amp;"%",IF(Z26&gt;0,"+ "&amp;TEXT(Z26*100,"0.0")&amp;"%",""))</f>
        <v/>
      </c>
      <c r="K26" s="60" t="n">
        <f aca="false">AA26</f>
        <v>0.51</v>
      </c>
      <c r="L26" s="49"/>
      <c r="M26" s="50" t="n">
        <f aca="false">E26</f>
        <v>0</v>
      </c>
      <c r="N26" s="15" t="n">
        <f aca="false" t="array" ref="N26:N26">SUM(G26:I26/$G$17:$I$17*$G$16:$I$16)</f>
        <v>0</v>
      </c>
      <c r="O26" s="15" t="n">
        <f aca="false">1/$M$49</f>
        <v>0.25</v>
      </c>
      <c r="P26" s="14" t="n">
        <f aca="false">N26/O26</f>
        <v>0</v>
      </c>
      <c r="Q26" s="14" t="n">
        <f aca="false">$G$5</f>
        <v>0.85</v>
      </c>
      <c r="R26" s="14" t="n">
        <f aca="false">Q26*$G$7</f>
        <v>0.51</v>
      </c>
      <c r="S26" s="14" t="n">
        <f aca="false">P26*Q26*$G$8</f>
        <v>0</v>
      </c>
      <c r="T26" s="14" t="n">
        <f aca="false">SUM(R26:S26)</f>
        <v>0.51</v>
      </c>
      <c r="U26" s="14" t="n">
        <f aca="false">MIN(1,T26)</f>
        <v>0.51</v>
      </c>
      <c r="V26" s="14" t="n">
        <f aca="false">T26-U26</f>
        <v>0</v>
      </c>
      <c r="W26" s="14" t="n">
        <f aca="false">1-U26</f>
        <v>0.49</v>
      </c>
      <c r="X26" s="14" t="n">
        <f aca="false">W26/$W$44</f>
        <v>0.816666666666667</v>
      </c>
      <c r="Y26" s="14" t="n">
        <f aca="false">X26*$V$44</f>
        <v>0</v>
      </c>
      <c r="Z26" s="14" t="n">
        <f aca="false">Y26*$G$10</f>
        <v>0</v>
      </c>
      <c r="AA26" s="14" t="n">
        <f aca="false">U26+Z26</f>
        <v>0.51</v>
      </c>
    </row>
    <row r="27" customFormat="false" ht="14.25" hidden="false" customHeight="false" outlineLevel="0" collapsed="false">
      <c r="B27" s="21"/>
      <c r="C27" s="40" t="n">
        <v>9</v>
      </c>
      <c r="D27" s="51" t="s">
        <v>30</v>
      </c>
      <c r="E27" s="52"/>
      <c r="F27" s="53"/>
      <c r="G27" s="54"/>
      <c r="H27" s="55"/>
      <c r="I27" s="56"/>
      <c r="J27" s="59" t="str">
        <f aca="false">IF(V27&gt;0,"- "&amp;TEXT(V27*100,"0.0")&amp;"%",IF(Z27&gt;0,"+ "&amp;TEXT(Z27*100,"0.0")&amp;"%",""))</f>
        <v/>
      </c>
      <c r="K27" s="60" t="n">
        <f aca="false">AA27</f>
        <v>0.51</v>
      </c>
      <c r="L27" s="49"/>
      <c r="M27" s="50" t="n">
        <f aca="false">E27</f>
        <v>0</v>
      </c>
      <c r="N27" s="15" t="n">
        <f aca="false" t="array" ref="N27:N27">SUM(G27:I27/$G$17:$I$17*$G$16:$I$16)</f>
        <v>0</v>
      </c>
      <c r="O27" s="15" t="n">
        <f aca="false">1/$M$49</f>
        <v>0.25</v>
      </c>
      <c r="P27" s="14" t="n">
        <f aca="false">N27/O27</f>
        <v>0</v>
      </c>
      <c r="Q27" s="14" t="n">
        <f aca="false">$G$5</f>
        <v>0.85</v>
      </c>
      <c r="R27" s="14" t="n">
        <f aca="false">Q27*$G$7</f>
        <v>0.51</v>
      </c>
      <c r="S27" s="14" t="n">
        <f aca="false">P27*Q27*$G$8</f>
        <v>0</v>
      </c>
      <c r="T27" s="14" t="n">
        <f aca="false">SUM(R27:S27)</f>
        <v>0.51</v>
      </c>
      <c r="U27" s="14" t="n">
        <f aca="false">MIN(1,T27)</f>
        <v>0.51</v>
      </c>
      <c r="V27" s="14" t="n">
        <f aca="false">T27-U27</f>
        <v>0</v>
      </c>
      <c r="W27" s="14" t="n">
        <f aca="false">1-U27</f>
        <v>0.49</v>
      </c>
      <c r="X27" s="14" t="n">
        <f aca="false">W27/$W$44</f>
        <v>0.816666666666667</v>
      </c>
      <c r="Y27" s="14" t="n">
        <f aca="false">X27*$V$44</f>
        <v>0</v>
      </c>
      <c r="Z27" s="14" t="n">
        <f aca="false">Y27*$G$10</f>
        <v>0</v>
      </c>
      <c r="AA27" s="14" t="n">
        <f aca="false">U27+Z27</f>
        <v>0.51</v>
      </c>
    </row>
    <row r="28" customFormat="false" ht="14.25" hidden="false" customHeight="false" outlineLevel="0" collapsed="false">
      <c r="B28" s="21"/>
      <c r="C28" s="40" t="n">
        <v>10</v>
      </c>
      <c r="D28" s="51" t="s">
        <v>31</v>
      </c>
      <c r="E28" s="52"/>
      <c r="F28" s="53"/>
      <c r="G28" s="54"/>
      <c r="H28" s="55"/>
      <c r="I28" s="56"/>
      <c r="J28" s="59" t="str">
        <f aca="false">IF(V28&gt;0,"- "&amp;TEXT(V28*100,"0.0")&amp;"%",IF(Z28&gt;0,"+ "&amp;TEXT(Z28*100,"0.0")&amp;"%",""))</f>
        <v/>
      </c>
      <c r="K28" s="60" t="n">
        <f aca="false">AA28</f>
        <v>0.51</v>
      </c>
      <c r="L28" s="49"/>
      <c r="M28" s="50" t="n">
        <f aca="false">E28</f>
        <v>0</v>
      </c>
      <c r="N28" s="15" t="n">
        <f aca="false" t="array" ref="N28:N28">SUM(G28:I28/$G$17:$I$17*$G$16:$I$16)</f>
        <v>0</v>
      </c>
      <c r="O28" s="15" t="n">
        <f aca="false">1/$M$49</f>
        <v>0.25</v>
      </c>
      <c r="P28" s="14" t="n">
        <f aca="false">N28/O28</f>
        <v>0</v>
      </c>
      <c r="Q28" s="14" t="n">
        <f aca="false">$G$5</f>
        <v>0.85</v>
      </c>
      <c r="R28" s="14" t="n">
        <f aca="false">Q28*$G$7</f>
        <v>0.51</v>
      </c>
      <c r="S28" s="14" t="n">
        <f aca="false">P28*Q28*$G$8</f>
        <v>0</v>
      </c>
      <c r="T28" s="14" t="n">
        <f aca="false">SUM(R28:S28)</f>
        <v>0.51</v>
      </c>
      <c r="U28" s="14" t="n">
        <f aca="false">MIN(1,T28)</f>
        <v>0.51</v>
      </c>
      <c r="V28" s="14" t="n">
        <f aca="false">T28-U28</f>
        <v>0</v>
      </c>
      <c r="W28" s="14" t="n">
        <f aca="false">1-U28</f>
        <v>0.49</v>
      </c>
      <c r="X28" s="14" t="n">
        <f aca="false">W28/$W$44</f>
        <v>0.816666666666667</v>
      </c>
      <c r="Y28" s="14" t="n">
        <f aca="false">X28*$V$44</f>
        <v>0</v>
      </c>
      <c r="Z28" s="14" t="n">
        <f aca="false">Y28*$G$10</f>
        <v>0</v>
      </c>
      <c r="AA28" s="14" t="n">
        <f aca="false">U28+Z28</f>
        <v>0.51</v>
      </c>
    </row>
    <row r="29" customFormat="false" ht="14.25" hidden="false" customHeight="false" outlineLevel="0" collapsed="false">
      <c r="B29" s="21"/>
      <c r="C29" s="40" t="n">
        <v>11</v>
      </c>
      <c r="D29" s="51" t="s">
        <v>32</v>
      </c>
      <c r="E29" s="52"/>
      <c r="F29" s="53"/>
      <c r="G29" s="54"/>
      <c r="H29" s="55"/>
      <c r="I29" s="56"/>
      <c r="J29" s="59" t="str">
        <f aca="false">IF(V29&gt;0,"- "&amp;TEXT(V29*100,"0.0")&amp;"%",IF(Z29&gt;0,"+ "&amp;TEXT(Z29*100,"0.0")&amp;"%",""))</f>
        <v/>
      </c>
      <c r="K29" s="60" t="n">
        <f aca="false">AA29</f>
        <v>0.51</v>
      </c>
      <c r="L29" s="49"/>
      <c r="M29" s="50" t="n">
        <f aca="false">E29</f>
        <v>0</v>
      </c>
      <c r="N29" s="15" t="n">
        <f aca="false" t="array" ref="N29:N29">SUM(G29:I29/$G$17:$I$17*$G$16:$I$16)</f>
        <v>0</v>
      </c>
      <c r="O29" s="15" t="n">
        <f aca="false">1/$M$49</f>
        <v>0.25</v>
      </c>
      <c r="P29" s="14" t="n">
        <f aca="false">N29/O29</f>
        <v>0</v>
      </c>
      <c r="Q29" s="14" t="n">
        <f aca="false">$G$5</f>
        <v>0.85</v>
      </c>
      <c r="R29" s="14" t="n">
        <f aca="false">Q29*$G$7</f>
        <v>0.51</v>
      </c>
      <c r="S29" s="14" t="n">
        <f aca="false">P29*Q29*$G$8</f>
        <v>0</v>
      </c>
      <c r="T29" s="14" t="n">
        <f aca="false">SUM(R29:S29)</f>
        <v>0.51</v>
      </c>
      <c r="U29" s="14" t="n">
        <f aca="false">MIN(1,T29)</f>
        <v>0.51</v>
      </c>
      <c r="V29" s="14" t="n">
        <f aca="false">T29-U29</f>
        <v>0</v>
      </c>
      <c r="W29" s="14" t="n">
        <f aca="false">1-U29</f>
        <v>0.49</v>
      </c>
      <c r="X29" s="14" t="n">
        <f aca="false">W29/$W$44</f>
        <v>0.816666666666667</v>
      </c>
      <c r="Y29" s="14" t="n">
        <f aca="false">X29*$V$44</f>
        <v>0</v>
      </c>
      <c r="Z29" s="14" t="n">
        <f aca="false">Y29*$G$10</f>
        <v>0</v>
      </c>
      <c r="AA29" s="14" t="n">
        <f aca="false">U29+Z29</f>
        <v>0.51</v>
      </c>
    </row>
    <row r="30" customFormat="false" ht="14.25" hidden="false" customHeight="false" outlineLevel="0" collapsed="false">
      <c r="B30" s="21"/>
      <c r="C30" s="40" t="n">
        <v>12</v>
      </c>
      <c r="D30" s="51" t="s">
        <v>33</v>
      </c>
      <c r="E30" s="52"/>
      <c r="F30" s="53"/>
      <c r="G30" s="54"/>
      <c r="H30" s="55"/>
      <c r="I30" s="56"/>
      <c r="J30" s="59" t="str">
        <f aca="false">IF(V30&gt;0,"- "&amp;TEXT(V30*100,"0.0")&amp;"%",IF(Z30&gt;0,"+ "&amp;TEXT(Z30*100,"0.0")&amp;"%",""))</f>
        <v/>
      </c>
      <c r="K30" s="60" t="n">
        <f aca="false">AA30</f>
        <v>0.51</v>
      </c>
      <c r="L30" s="49"/>
      <c r="M30" s="50" t="n">
        <f aca="false">E30</f>
        <v>0</v>
      </c>
      <c r="N30" s="15" t="n">
        <f aca="false" t="array" ref="N30:N30">SUM(G30:I30/$G$17:$I$17*$G$16:$I$16)</f>
        <v>0</v>
      </c>
      <c r="O30" s="15" t="n">
        <f aca="false">1/$M$49</f>
        <v>0.25</v>
      </c>
      <c r="P30" s="14" t="n">
        <f aca="false">N30/O30</f>
        <v>0</v>
      </c>
      <c r="Q30" s="14" t="n">
        <f aca="false">$G$5</f>
        <v>0.85</v>
      </c>
      <c r="R30" s="14" t="n">
        <f aca="false">Q30*$G$7</f>
        <v>0.51</v>
      </c>
      <c r="S30" s="14" t="n">
        <f aca="false">P30*Q30*$G$8</f>
        <v>0</v>
      </c>
      <c r="T30" s="14" t="n">
        <f aca="false">SUM(R30:S30)</f>
        <v>0.51</v>
      </c>
      <c r="U30" s="14" t="n">
        <f aca="false">MIN(1,T30)</f>
        <v>0.51</v>
      </c>
      <c r="V30" s="14" t="n">
        <f aca="false">T30-U30</f>
        <v>0</v>
      </c>
      <c r="W30" s="14" t="n">
        <f aca="false">1-U30</f>
        <v>0.49</v>
      </c>
      <c r="X30" s="14" t="n">
        <f aca="false">W30/$W$44</f>
        <v>0.816666666666667</v>
      </c>
      <c r="Y30" s="14" t="n">
        <f aca="false">X30*$V$44</f>
        <v>0</v>
      </c>
      <c r="Z30" s="14" t="n">
        <f aca="false">Y30*$G$10</f>
        <v>0</v>
      </c>
      <c r="AA30" s="14" t="n">
        <f aca="false">U30+Z30</f>
        <v>0.51</v>
      </c>
    </row>
    <row r="31" customFormat="false" ht="14.25" hidden="false" customHeight="false" outlineLevel="0" collapsed="false">
      <c r="B31" s="21"/>
      <c r="C31" s="40" t="n">
        <v>13</v>
      </c>
      <c r="D31" s="51" t="s">
        <v>34</v>
      </c>
      <c r="E31" s="52"/>
      <c r="F31" s="53"/>
      <c r="G31" s="54"/>
      <c r="H31" s="55"/>
      <c r="I31" s="56"/>
      <c r="J31" s="59" t="str">
        <f aca="false">IF(V31&gt;0,"- "&amp;TEXT(V31*100,"0.0")&amp;"%",IF(Z31&gt;0,"+ "&amp;TEXT(Z31*100,"0.0")&amp;"%",""))</f>
        <v/>
      </c>
      <c r="K31" s="60" t="n">
        <f aca="false">AA31</f>
        <v>0.51</v>
      </c>
      <c r="L31" s="49"/>
      <c r="M31" s="50" t="n">
        <f aca="false">E31</f>
        <v>0</v>
      </c>
      <c r="N31" s="15" t="n">
        <f aca="false" t="array" ref="N31:N31">SUM(G31:I31/$G$17:$I$17*$G$16:$I$16)</f>
        <v>0</v>
      </c>
      <c r="O31" s="15" t="n">
        <f aca="false">1/$M$49</f>
        <v>0.25</v>
      </c>
      <c r="P31" s="14" t="n">
        <f aca="false">N31/O31</f>
        <v>0</v>
      </c>
      <c r="Q31" s="14" t="n">
        <f aca="false">$G$5</f>
        <v>0.85</v>
      </c>
      <c r="R31" s="14" t="n">
        <f aca="false">Q31*$G$7</f>
        <v>0.51</v>
      </c>
      <c r="S31" s="14" t="n">
        <f aca="false">P31*Q31*$G$8</f>
        <v>0</v>
      </c>
      <c r="T31" s="14" t="n">
        <f aca="false">SUM(R31:S31)</f>
        <v>0.51</v>
      </c>
      <c r="U31" s="14" t="n">
        <f aca="false">MIN(1,T31)</f>
        <v>0.51</v>
      </c>
      <c r="V31" s="14" t="n">
        <f aca="false">T31-U31</f>
        <v>0</v>
      </c>
      <c r="W31" s="14" t="n">
        <f aca="false">1-U31</f>
        <v>0.49</v>
      </c>
      <c r="X31" s="14" t="n">
        <f aca="false">W31/$W$44</f>
        <v>0.816666666666667</v>
      </c>
      <c r="Y31" s="14" t="n">
        <f aca="false">X31*$V$44</f>
        <v>0</v>
      </c>
      <c r="Z31" s="14" t="n">
        <f aca="false">Y31*$G$10</f>
        <v>0</v>
      </c>
      <c r="AA31" s="14" t="n">
        <f aca="false">U31+Z31</f>
        <v>0.51</v>
      </c>
    </row>
    <row r="32" customFormat="false" ht="14.25" hidden="false" customHeight="false" outlineLevel="0" collapsed="false">
      <c r="B32" s="21"/>
      <c r="C32" s="40" t="n">
        <v>14</v>
      </c>
      <c r="D32" s="51" t="s">
        <v>35</v>
      </c>
      <c r="E32" s="52"/>
      <c r="F32" s="53"/>
      <c r="G32" s="54"/>
      <c r="H32" s="55"/>
      <c r="I32" s="56"/>
      <c r="J32" s="59" t="str">
        <f aca="false">IF(V32&gt;0,"- "&amp;TEXT(V32*100,"0.0")&amp;"%",IF(Z32&gt;0,"+ "&amp;TEXT(Z32*100,"0.0")&amp;"%",""))</f>
        <v/>
      </c>
      <c r="K32" s="60" t="n">
        <f aca="false">AA32</f>
        <v>0.51</v>
      </c>
      <c r="L32" s="49"/>
      <c r="M32" s="50" t="n">
        <f aca="false">E32</f>
        <v>0</v>
      </c>
      <c r="N32" s="15" t="n">
        <f aca="false" t="array" ref="N32:N32">SUM(G32:I32/$G$17:$I$17*$G$16:$I$16)</f>
        <v>0</v>
      </c>
      <c r="O32" s="15" t="n">
        <f aca="false">1/$M$49</f>
        <v>0.25</v>
      </c>
      <c r="P32" s="14" t="n">
        <f aca="false">N32/O32</f>
        <v>0</v>
      </c>
      <c r="Q32" s="14" t="n">
        <f aca="false">$G$5</f>
        <v>0.85</v>
      </c>
      <c r="R32" s="14" t="n">
        <f aca="false">Q32*$G$7</f>
        <v>0.51</v>
      </c>
      <c r="S32" s="14" t="n">
        <f aca="false">P32*Q32*$G$8</f>
        <v>0</v>
      </c>
      <c r="T32" s="14" t="n">
        <f aca="false">SUM(R32:S32)</f>
        <v>0.51</v>
      </c>
      <c r="U32" s="14" t="n">
        <f aca="false">MIN(1,T32)</f>
        <v>0.51</v>
      </c>
      <c r="V32" s="14" t="n">
        <f aca="false">T32-U32</f>
        <v>0</v>
      </c>
      <c r="W32" s="14" t="n">
        <f aca="false">1-U32</f>
        <v>0.49</v>
      </c>
      <c r="X32" s="14" t="n">
        <f aca="false">W32/$W$44</f>
        <v>0.816666666666667</v>
      </c>
      <c r="Y32" s="14" t="n">
        <f aca="false">X32*$V$44</f>
        <v>0</v>
      </c>
      <c r="Z32" s="14" t="n">
        <f aca="false">Y32*$G$10</f>
        <v>0</v>
      </c>
      <c r="AA32" s="14" t="n">
        <f aca="false">U32+Z32</f>
        <v>0.51</v>
      </c>
    </row>
    <row r="33" customFormat="false" ht="14.25" hidden="false" customHeight="false" outlineLevel="0" collapsed="false">
      <c r="B33" s="21"/>
      <c r="C33" s="40" t="n">
        <v>15</v>
      </c>
      <c r="D33" s="51" t="s">
        <v>36</v>
      </c>
      <c r="E33" s="52"/>
      <c r="F33" s="53"/>
      <c r="G33" s="54"/>
      <c r="H33" s="55"/>
      <c r="I33" s="56"/>
      <c r="J33" s="59" t="str">
        <f aca="false">IF(V33&gt;0,"- "&amp;TEXT(V33*100,"0.0")&amp;"%",IF(Z33&gt;0,"+ "&amp;TEXT(Z33*100,"0.0")&amp;"%",""))</f>
        <v/>
      </c>
      <c r="K33" s="60" t="n">
        <f aca="false">AA33</f>
        <v>0.51</v>
      </c>
      <c r="L33" s="49"/>
      <c r="M33" s="50" t="n">
        <f aca="false">E33</f>
        <v>0</v>
      </c>
      <c r="N33" s="15" t="n">
        <f aca="false" t="array" ref="N33:N33">SUM(G33:I33/$G$17:$I$17*$G$16:$I$16)</f>
        <v>0</v>
      </c>
      <c r="O33" s="15" t="n">
        <f aca="false">1/$M$49</f>
        <v>0.25</v>
      </c>
      <c r="P33" s="14" t="n">
        <f aca="false">N33/O33</f>
        <v>0</v>
      </c>
      <c r="Q33" s="14" t="n">
        <f aca="false">$G$5</f>
        <v>0.85</v>
      </c>
      <c r="R33" s="14" t="n">
        <f aca="false">Q33*$G$7</f>
        <v>0.51</v>
      </c>
      <c r="S33" s="14" t="n">
        <f aca="false">P33*Q33*$G$8</f>
        <v>0</v>
      </c>
      <c r="T33" s="14" t="n">
        <f aca="false">SUM(R33:S33)</f>
        <v>0.51</v>
      </c>
      <c r="U33" s="14" t="n">
        <f aca="false">MIN(1,T33)</f>
        <v>0.51</v>
      </c>
      <c r="V33" s="14" t="n">
        <f aca="false">T33-U33</f>
        <v>0</v>
      </c>
      <c r="W33" s="14" t="n">
        <f aca="false">1-U33</f>
        <v>0.49</v>
      </c>
      <c r="X33" s="14" t="n">
        <f aca="false">W33/$W$44</f>
        <v>0.816666666666667</v>
      </c>
      <c r="Y33" s="14" t="n">
        <f aca="false">X33*$V$44</f>
        <v>0</v>
      </c>
      <c r="Z33" s="14" t="n">
        <f aca="false">Y33*$G$10</f>
        <v>0</v>
      </c>
      <c r="AA33" s="14" t="n">
        <f aca="false">U33+Z33</f>
        <v>0.51</v>
      </c>
    </row>
    <row r="34" customFormat="false" ht="14.25" hidden="false" customHeight="false" outlineLevel="0" collapsed="false">
      <c r="B34" s="21"/>
      <c r="C34" s="40" t="n">
        <v>16</v>
      </c>
      <c r="D34" s="51" t="s">
        <v>37</v>
      </c>
      <c r="E34" s="52"/>
      <c r="F34" s="53"/>
      <c r="G34" s="54"/>
      <c r="H34" s="55"/>
      <c r="I34" s="56"/>
      <c r="J34" s="59" t="str">
        <f aca="false">IF(V34&gt;0,"- "&amp;TEXT(V34*100,"0.0")&amp;"%",IF(Z34&gt;0,"+ "&amp;TEXT(Z34*100,"0.0")&amp;"%",""))</f>
        <v/>
      </c>
      <c r="K34" s="60" t="n">
        <f aca="false">AA34</f>
        <v>0.51</v>
      </c>
      <c r="L34" s="49"/>
      <c r="M34" s="50" t="n">
        <f aca="false">E34</f>
        <v>0</v>
      </c>
      <c r="N34" s="15" t="n">
        <f aca="false" t="array" ref="N34:N34">SUM(G34:I34/$G$17:$I$17*$G$16:$I$16)</f>
        <v>0</v>
      </c>
      <c r="O34" s="15" t="n">
        <f aca="false">1/$M$49</f>
        <v>0.25</v>
      </c>
      <c r="P34" s="14" t="n">
        <f aca="false">N34/O34</f>
        <v>0</v>
      </c>
      <c r="Q34" s="14" t="n">
        <f aca="false">$G$5</f>
        <v>0.85</v>
      </c>
      <c r="R34" s="14" t="n">
        <f aca="false">Q34*$G$7</f>
        <v>0.51</v>
      </c>
      <c r="S34" s="14" t="n">
        <f aca="false">P34*Q34*$G$8</f>
        <v>0</v>
      </c>
      <c r="T34" s="14" t="n">
        <f aca="false">SUM(R34:S34)</f>
        <v>0.51</v>
      </c>
      <c r="U34" s="14" t="n">
        <f aca="false">MIN(1,T34)</f>
        <v>0.51</v>
      </c>
      <c r="V34" s="14" t="n">
        <f aca="false">T34-U34</f>
        <v>0</v>
      </c>
      <c r="W34" s="14" t="n">
        <f aca="false">1-U34</f>
        <v>0.49</v>
      </c>
      <c r="X34" s="14" t="n">
        <f aca="false">W34/$W$44</f>
        <v>0.816666666666667</v>
      </c>
      <c r="Y34" s="14" t="n">
        <f aca="false">X34*$V$44</f>
        <v>0</v>
      </c>
      <c r="Z34" s="14" t="n">
        <f aca="false">Y34*$G$10</f>
        <v>0</v>
      </c>
      <c r="AA34" s="14" t="n">
        <f aca="false">U34+Z34</f>
        <v>0.51</v>
      </c>
    </row>
    <row r="35" customFormat="false" ht="14.25" hidden="false" customHeight="false" outlineLevel="0" collapsed="false">
      <c r="B35" s="21"/>
      <c r="C35" s="40" t="n">
        <v>17</v>
      </c>
      <c r="D35" s="51" t="s">
        <v>38</v>
      </c>
      <c r="E35" s="52"/>
      <c r="F35" s="53"/>
      <c r="G35" s="54"/>
      <c r="H35" s="55"/>
      <c r="I35" s="56"/>
      <c r="J35" s="59" t="str">
        <f aca="false">IF(V35&gt;0,"- "&amp;TEXT(V35*100,"0.0")&amp;"%",IF(Z35&gt;0,"+ "&amp;TEXT(Z35*100,"0.0")&amp;"%",""))</f>
        <v/>
      </c>
      <c r="K35" s="60" t="n">
        <f aca="false">AA35</f>
        <v>0.51</v>
      </c>
      <c r="L35" s="49"/>
      <c r="M35" s="50" t="n">
        <f aca="false">E35</f>
        <v>0</v>
      </c>
      <c r="N35" s="15" t="n">
        <f aca="false" t="array" ref="N35:N35">SUM(G35:I35/$G$17:$I$17*$G$16:$I$16)</f>
        <v>0</v>
      </c>
      <c r="O35" s="15" t="n">
        <f aca="false">1/$M$49</f>
        <v>0.25</v>
      </c>
      <c r="P35" s="14" t="n">
        <f aca="false">N35/O35</f>
        <v>0</v>
      </c>
      <c r="Q35" s="14" t="n">
        <f aca="false">$G$5</f>
        <v>0.85</v>
      </c>
      <c r="R35" s="14" t="n">
        <f aca="false">Q35*$G$7</f>
        <v>0.51</v>
      </c>
      <c r="S35" s="14" t="n">
        <f aca="false">P35*Q35*$G$8</f>
        <v>0</v>
      </c>
      <c r="T35" s="14" t="n">
        <f aca="false">SUM(R35:S35)</f>
        <v>0.51</v>
      </c>
      <c r="U35" s="14" t="n">
        <f aca="false">MIN(1,T35)</f>
        <v>0.51</v>
      </c>
      <c r="V35" s="14" t="n">
        <f aca="false">T35-U35</f>
        <v>0</v>
      </c>
      <c r="W35" s="14" t="n">
        <f aca="false">1-U35</f>
        <v>0.49</v>
      </c>
      <c r="X35" s="14" t="n">
        <f aca="false">W35/$W$44</f>
        <v>0.816666666666667</v>
      </c>
      <c r="Y35" s="14" t="n">
        <f aca="false">X35*$V$44</f>
        <v>0</v>
      </c>
      <c r="Z35" s="14" t="n">
        <f aca="false">Y35*$G$10</f>
        <v>0</v>
      </c>
      <c r="AA35" s="14" t="n">
        <f aca="false">U35+Z35</f>
        <v>0.51</v>
      </c>
    </row>
    <row r="36" customFormat="false" ht="14.25" hidden="false" customHeight="false" outlineLevel="0" collapsed="false">
      <c r="B36" s="21"/>
      <c r="C36" s="40" t="n">
        <v>18</v>
      </c>
      <c r="D36" s="51" t="s">
        <v>39</v>
      </c>
      <c r="E36" s="52"/>
      <c r="F36" s="53"/>
      <c r="G36" s="54"/>
      <c r="H36" s="55"/>
      <c r="I36" s="56"/>
      <c r="J36" s="59" t="str">
        <f aca="false">IF(V36&gt;0,"- "&amp;TEXT(V36*100,"0.0")&amp;"%",IF(Z36&gt;0,"+ "&amp;TEXT(Z36*100,"0.0")&amp;"%",""))</f>
        <v/>
      </c>
      <c r="K36" s="60" t="n">
        <f aca="false">AA36</f>
        <v>0.51</v>
      </c>
      <c r="L36" s="49"/>
      <c r="M36" s="50" t="n">
        <f aca="false">E36</f>
        <v>0</v>
      </c>
      <c r="N36" s="15" t="n">
        <f aca="false" t="array" ref="N36:N36">SUM(G36:I36/$G$17:$I$17*$G$16:$I$16)</f>
        <v>0</v>
      </c>
      <c r="O36" s="15" t="n">
        <f aca="false">1/$M$49</f>
        <v>0.25</v>
      </c>
      <c r="P36" s="14" t="n">
        <f aca="false">N36/O36</f>
        <v>0</v>
      </c>
      <c r="Q36" s="14" t="n">
        <f aca="false">$G$5</f>
        <v>0.85</v>
      </c>
      <c r="R36" s="14" t="n">
        <f aca="false">Q36*$G$7</f>
        <v>0.51</v>
      </c>
      <c r="S36" s="14" t="n">
        <f aca="false">P36*Q36*$G$8</f>
        <v>0</v>
      </c>
      <c r="T36" s="14" t="n">
        <f aca="false">SUM(R36:S36)</f>
        <v>0.51</v>
      </c>
      <c r="U36" s="14" t="n">
        <f aca="false">MIN(1,T36)</f>
        <v>0.51</v>
      </c>
      <c r="V36" s="14" t="n">
        <f aca="false">T36-U36</f>
        <v>0</v>
      </c>
      <c r="W36" s="14" t="n">
        <f aca="false">1-U36</f>
        <v>0.49</v>
      </c>
      <c r="X36" s="14" t="n">
        <f aca="false">W36/$W$44</f>
        <v>0.816666666666667</v>
      </c>
      <c r="Y36" s="14" t="n">
        <f aca="false">X36*$V$44</f>
        <v>0</v>
      </c>
      <c r="Z36" s="14" t="n">
        <f aca="false">Y36*$G$10</f>
        <v>0</v>
      </c>
      <c r="AA36" s="14" t="n">
        <f aca="false">U36+Z36</f>
        <v>0.51</v>
      </c>
    </row>
    <row r="37" customFormat="false" ht="14.25" hidden="false" customHeight="false" outlineLevel="0" collapsed="false">
      <c r="B37" s="21"/>
      <c r="C37" s="40" t="n">
        <v>19</v>
      </c>
      <c r="D37" s="51" t="s">
        <v>40</v>
      </c>
      <c r="E37" s="52"/>
      <c r="F37" s="53"/>
      <c r="G37" s="54"/>
      <c r="H37" s="55"/>
      <c r="I37" s="56"/>
      <c r="J37" s="59" t="str">
        <f aca="false">IF(V37&gt;0,"- "&amp;TEXT(V37*100,"0.0")&amp;"%",IF(Z37&gt;0,"+ "&amp;TEXT(Z37*100,"0.0")&amp;"%",""))</f>
        <v/>
      </c>
      <c r="K37" s="60" t="n">
        <f aca="false">AA37</f>
        <v>0.51</v>
      </c>
      <c r="L37" s="49"/>
      <c r="M37" s="50" t="n">
        <f aca="false">E37</f>
        <v>0</v>
      </c>
      <c r="N37" s="15" t="n">
        <f aca="false" t="array" ref="N37:N37">SUM(G37:I37/$G$17:$I$17*$G$16:$I$16)</f>
        <v>0</v>
      </c>
      <c r="O37" s="15" t="n">
        <f aca="false">1/$M$49</f>
        <v>0.25</v>
      </c>
      <c r="P37" s="14" t="n">
        <f aca="false">N37/O37</f>
        <v>0</v>
      </c>
      <c r="Q37" s="14" t="n">
        <f aca="false">$G$5</f>
        <v>0.85</v>
      </c>
      <c r="R37" s="14" t="n">
        <f aca="false">Q37*$G$7</f>
        <v>0.51</v>
      </c>
      <c r="S37" s="14" t="n">
        <f aca="false">P37*Q37*$G$8</f>
        <v>0</v>
      </c>
      <c r="T37" s="14" t="n">
        <f aca="false">SUM(R37:S37)</f>
        <v>0.51</v>
      </c>
      <c r="U37" s="14" t="n">
        <f aca="false">MIN(1,T37)</f>
        <v>0.51</v>
      </c>
      <c r="V37" s="14" t="n">
        <f aca="false">T37-U37</f>
        <v>0</v>
      </c>
      <c r="W37" s="14" t="n">
        <f aca="false">1-U37</f>
        <v>0.49</v>
      </c>
      <c r="X37" s="14" t="n">
        <f aca="false">W37/$W$44</f>
        <v>0.816666666666667</v>
      </c>
      <c r="Y37" s="14" t="n">
        <f aca="false">X37*$V$44</f>
        <v>0</v>
      </c>
      <c r="Z37" s="14" t="n">
        <f aca="false">Y37*$G$10</f>
        <v>0</v>
      </c>
      <c r="AA37" s="14" t="n">
        <f aca="false">U37+Z37</f>
        <v>0.51</v>
      </c>
    </row>
    <row r="38" customFormat="false" ht="14.25" hidden="false" customHeight="false" outlineLevel="0" collapsed="false">
      <c r="B38" s="21"/>
      <c r="C38" s="40" t="n">
        <v>20</v>
      </c>
      <c r="D38" s="51" t="s">
        <v>41</v>
      </c>
      <c r="E38" s="52"/>
      <c r="F38" s="53"/>
      <c r="G38" s="54"/>
      <c r="H38" s="55"/>
      <c r="I38" s="56"/>
      <c r="J38" s="59" t="str">
        <f aca="false">IF(V38&gt;0,"- "&amp;TEXT(V38*100,"0.0")&amp;"%",IF(Z38&gt;0,"+ "&amp;TEXT(Z38*100,"0.0")&amp;"%",""))</f>
        <v/>
      </c>
      <c r="K38" s="60" t="n">
        <f aca="false">AA38</f>
        <v>0.51</v>
      </c>
      <c r="L38" s="49"/>
      <c r="M38" s="50" t="n">
        <f aca="false">E38</f>
        <v>0</v>
      </c>
      <c r="N38" s="15" t="n">
        <f aca="false" t="array" ref="N38:N38">SUM(G38:I38/$G$17:$I$17*$G$16:$I$16)</f>
        <v>0</v>
      </c>
      <c r="O38" s="15" t="n">
        <f aca="false">1/$M$49</f>
        <v>0.25</v>
      </c>
      <c r="P38" s="14" t="n">
        <f aca="false">N38/O38</f>
        <v>0</v>
      </c>
      <c r="Q38" s="14" t="n">
        <f aca="false">$G$5</f>
        <v>0.85</v>
      </c>
      <c r="R38" s="14" t="n">
        <f aca="false">Q38*$G$7</f>
        <v>0.51</v>
      </c>
      <c r="S38" s="14" t="n">
        <f aca="false">P38*Q38*$G$8</f>
        <v>0</v>
      </c>
      <c r="T38" s="14" t="n">
        <f aca="false">SUM(R38:S38)</f>
        <v>0.51</v>
      </c>
      <c r="U38" s="14" t="n">
        <f aca="false">MIN(1,T38)</f>
        <v>0.51</v>
      </c>
      <c r="V38" s="14" t="n">
        <f aca="false">T38-U38</f>
        <v>0</v>
      </c>
      <c r="W38" s="14" t="n">
        <f aca="false">1-U38</f>
        <v>0.49</v>
      </c>
      <c r="X38" s="14" t="n">
        <f aca="false">W38/$W$44</f>
        <v>0.816666666666667</v>
      </c>
      <c r="Y38" s="14" t="n">
        <f aca="false">X38*$V$44</f>
        <v>0</v>
      </c>
      <c r="Z38" s="14" t="n">
        <f aca="false">Y38*$G$10</f>
        <v>0</v>
      </c>
      <c r="AA38" s="14" t="n">
        <f aca="false">U38+Z38</f>
        <v>0.51</v>
      </c>
    </row>
    <row r="39" customFormat="false" ht="14.25" hidden="false" customHeight="false" outlineLevel="0" collapsed="false">
      <c r="B39" s="21"/>
      <c r="C39" s="40" t="n">
        <v>21</v>
      </c>
      <c r="D39" s="51" t="s">
        <v>42</v>
      </c>
      <c r="E39" s="52"/>
      <c r="F39" s="53"/>
      <c r="G39" s="54"/>
      <c r="H39" s="55"/>
      <c r="I39" s="56"/>
      <c r="J39" s="59" t="str">
        <f aca="false">IF(V39&gt;0,"- "&amp;TEXT(V39*100,"0.0")&amp;"%",IF(Z39&gt;0,"+ "&amp;TEXT(Z39*100,"0.0")&amp;"%",""))</f>
        <v/>
      </c>
      <c r="K39" s="60" t="n">
        <f aca="false">AA39</f>
        <v>0.51</v>
      </c>
      <c r="L39" s="49"/>
      <c r="M39" s="50" t="n">
        <f aca="false">E39</f>
        <v>0</v>
      </c>
      <c r="N39" s="15" t="n">
        <f aca="false" t="array" ref="N39:N39">SUM(G39:I39/$G$17:$I$17*$G$16:$I$16)</f>
        <v>0</v>
      </c>
      <c r="O39" s="15" t="n">
        <f aca="false">1/$M$49</f>
        <v>0.25</v>
      </c>
      <c r="P39" s="14" t="n">
        <f aca="false">N39/O39</f>
        <v>0</v>
      </c>
      <c r="Q39" s="14" t="n">
        <f aca="false">$G$5</f>
        <v>0.85</v>
      </c>
      <c r="R39" s="14" t="n">
        <f aca="false">Q39*$G$7</f>
        <v>0.51</v>
      </c>
      <c r="S39" s="14" t="n">
        <f aca="false">P39*Q39*$G$8</f>
        <v>0</v>
      </c>
      <c r="T39" s="14" t="n">
        <f aca="false">SUM(R39:S39)</f>
        <v>0.51</v>
      </c>
      <c r="U39" s="14" t="n">
        <f aca="false">MIN(1,T39)</f>
        <v>0.51</v>
      </c>
      <c r="V39" s="14" t="n">
        <f aca="false">T39-U39</f>
        <v>0</v>
      </c>
      <c r="W39" s="14" t="n">
        <f aca="false">1-U39</f>
        <v>0.49</v>
      </c>
      <c r="X39" s="14" t="n">
        <f aca="false">W39/$W$44</f>
        <v>0.816666666666667</v>
      </c>
      <c r="Y39" s="14" t="n">
        <f aca="false">X39*$V$44</f>
        <v>0</v>
      </c>
      <c r="Z39" s="14" t="n">
        <f aca="false">Y39*$G$10</f>
        <v>0</v>
      </c>
      <c r="AA39" s="14" t="n">
        <f aca="false">U39+Z39</f>
        <v>0.51</v>
      </c>
    </row>
    <row r="40" customFormat="false" ht="14.25" hidden="false" customHeight="false" outlineLevel="0" collapsed="false">
      <c r="B40" s="21"/>
      <c r="C40" s="40" t="n">
        <v>22</v>
      </c>
      <c r="D40" s="51" t="s">
        <v>43</v>
      </c>
      <c r="E40" s="52"/>
      <c r="F40" s="53"/>
      <c r="G40" s="54"/>
      <c r="H40" s="55"/>
      <c r="I40" s="56"/>
      <c r="J40" s="59" t="str">
        <f aca="false">IF(V40&gt;0,"- "&amp;TEXT(V40*100,"0.0")&amp;"%",IF(Z40&gt;0,"+ "&amp;TEXT(Z40*100,"0.0")&amp;"%",""))</f>
        <v/>
      </c>
      <c r="K40" s="60" t="n">
        <f aca="false">AA40</f>
        <v>0.51</v>
      </c>
      <c r="L40" s="49"/>
      <c r="M40" s="50" t="n">
        <f aca="false">E40</f>
        <v>0</v>
      </c>
      <c r="N40" s="15" t="n">
        <f aca="false" t="array" ref="N40:N40">SUM(G40:I40/$G$17:$I$17*$G$16:$I$16)</f>
        <v>0</v>
      </c>
      <c r="O40" s="15" t="n">
        <f aca="false">1/$M$49</f>
        <v>0.25</v>
      </c>
      <c r="P40" s="14" t="n">
        <f aca="false">N40/O40</f>
        <v>0</v>
      </c>
      <c r="Q40" s="14" t="n">
        <f aca="false">$G$5</f>
        <v>0.85</v>
      </c>
      <c r="R40" s="14" t="n">
        <f aca="false">Q40*$G$7</f>
        <v>0.51</v>
      </c>
      <c r="S40" s="14" t="n">
        <f aca="false">P40*Q40*$G$8</f>
        <v>0</v>
      </c>
      <c r="T40" s="14" t="n">
        <f aca="false">SUM(R40:S40)</f>
        <v>0.51</v>
      </c>
      <c r="U40" s="14" t="n">
        <f aca="false">MIN(1,T40)</f>
        <v>0.51</v>
      </c>
      <c r="V40" s="14" t="n">
        <f aca="false">T40-U40</f>
        <v>0</v>
      </c>
      <c r="W40" s="14" t="n">
        <f aca="false">1-U40</f>
        <v>0.49</v>
      </c>
      <c r="X40" s="14" t="n">
        <f aca="false">W40/$W$44</f>
        <v>0.816666666666667</v>
      </c>
      <c r="Y40" s="14" t="n">
        <f aca="false">X40*$V$44</f>
        <v>0</v>
      </c>
      <c r="Z40" s="14" t="n">
        <f aca="false">Y40*$G$10</f>
        <v>0</v>
      </c>
      <c r="AA40" s="14" t="n">
        <f aca="false">U40+Z40</f>
        <v>0.51</v>
      </c>
    </row>
    <row r="41" customFormat="false" ht="14.25" hidden="false" customHeight="false" outlineLevel="0" collapsed="false">
      <c r="B41" s="21"/>
      <c r="C41" s="40" t="n">
        <v>23</v>
      </c>
      <c r="D41" s="51" t="s">
        <v>44</v>
      </c>
      <c r="E41" s="52"/>
      <c r="F41" s="53"/>
      <c r="G41" s="54"/>
      <c r="H41" s="55"/>
      <c r="I41" s="56"/>
      <c r="J41" s="59" t="str">
        <f aca="false">IF(V41&gt;0,"- "&amp;TEXT(V41*100,"0.0")&amp;"%",IF(Z41&gt;0,"+ "&amp;TEXT(Z41*100,"0.0")&amp;"%",""))</f>
        <v/>
      </c>
      <c r="K41" s="60" t="n">
        <f aca="false">AA41</f>
        <v>0.51</v>
      </c>
      <c r="L41" s="49"/>
      <c r="M41" s="50" t="n">
        <f aca="false">E41</f>
        <v>0</v>
      </c>
      <c r="N41" s="15" t="n">
        <f aca="false" t="array" ref="N41:N41">SUM(G41:I41/$G$17:$I$17*$G$16:$I$16)</f>
        <v>0</v>
      </c>
      <c r="O41" s="15" t="n">
        <f aca="false">1/$M$49</f>
        <v>0.25</v>
      </c>
      <c r="P41" s="14" t="n">
        <f aca="false">N41/O41</f>
        <v>0</v>
      </c>
      <c r="Q41" s="14" t="n">
        <f aca="false">$G$5</f>
        <v>0.85</v>
      </c>
      <c r="R41" s="14" t="n">
        <f aca="false">Q41*$G$7</f>
        <v>0.51</v>
      </c>
      <c r="S41" s="14" t="n">
        <f aca="false">P41*Q41*$G$8</f>
        <v>0</v>
      </c>
      <c r="T41" s="14" t="n">
        <f aca="false">SUM(R41:S41)</f>
        <v>0.51</v>
      </c>
      <c r="U41" s="14" t="n">
        <f aca="false">MIN(1,T41)</f>
        <v>0.51</v>
      </c>
      <c r="V41" s="14" t="n">
        <f aca="false">T41-U41</f>
        <v>0</v>
      </c>
      <c r="W41" s="14" t="n">
        <f aca="false">1-U41</f>
        <v>0.49</v>
      </c>
      <c r="X41" s="14" t="n">
        <f aca="false">W41/$W$44</f>
        <v>0.816666666666667</v>
      </c>
      <c r="Y41" s="14" t="n">
        <f aca="false">X41*$V$44</f>
        <v>0</v>
      </c>
      <c r="Z41" s="14" t="n">
        <f aca="false">Y41*$G$10</f>
        <v>0</v>
      </c>
      <c r="AA41" s="14" t="n">
        <f aca="false">U41+Z41</f>
        <v>0.51</v>
      </c>
    </row>
    <row r="42" customFormat="false" ht="14.25" hidden="false" customHeight="false" outlineLevel="0" collapsed="false">
      <c r="B42" s="21"/>
      <c r="C42" s="40" t="n">
        <v>24</v>
      </c>
      <c r="D42" s="51" t="s">
        <v>45</v>
      </c>
      <c r="E42" s="52"/>
      <c r="F42" s="53"/>
      <c r="G42" s="54"/>
      <c r="H42" s="55"/>
      <c r="I42" s="56"/>
      <c r="J42" s="59" t="str">
        <f aca="false">IF(V42&gt;0,"- "&amp;TEXT(V42*100,"0.0")&amp;"%",IF(Z42&gt;0,"+ "&amp;TEXT(Z42*100,"0.0")&amp;"%",""))</f>
        <v/>
      </c>
      <c r="K42" s="60" t="n">
        <f aca="false">AA42</f>
        <v>0.51</v>
      </c>
      <c r="L42" s="49"/>
      <c r="M42" s="50" t="n">
        <f aca="false">E42</f>
        <v>0</v>
      </c>
      <c r="N42" s="15" t="n">
        <f aca="false" t="array" ref="N42:N42">SUM(G42:I42/$G$17:$I$17*$G$16:$I$16)</f>
        <v>0</v>
      </c>
      <c r="O42" s="15" t="n">
        <f aca="false">1/$M$49</f>
        <v>0.25</v>
      </c>
      <c r="P42" s="14" t="n">
        <f aca="false">N42/O42</f>
        <v>0</v>
      </c>
      <c r="Q42" s="14" t="n">
        <f aca="false">$G$5</f>
        <v>0.85</v>
      </c>
      <c r="R42" s="14" t="n">
        <f aca="false">Q42*$G$7</f>
        <v>0.51</v>
      </c>
      <c r="S42" s="14" t="n">
        <f aca="false">P42*Q42*$G$8</f>
        <v>0</v>
      </c>
      <c r="T42" s="14" t="n">
        <f aca="false">SUM(R42:S42)</f>
        <v>0.51</v>
      </c>
      <c r="U42" s="14" t="n">
        <f aca="false">MIN(1,T42)</f>
        <v>0.51</v>
      </c>
      <c r="V42" s="14" t="n">
        <f aca="false">T42-U42</f>
        <v>0</v>
      </c>
      <c r="W42" s="14" t="n">
        <f aca="false">1-U42</f>
        <v>0.49</v>
      </c>
      <c r="X42" s="14" t="n">
        <f aca="false">W42/$W$44</f>
        <v>0.816666666666667</v>
      </c>
      <c r="Y42" s="14" t="n">
        <f aca="false">X42*$V$44</f>
        <v>0</v>
      </c>
      <c r="Z42" s="14" t="n">
        <f aca="false">Y42*$G$10</f>
        <v>0</v>
      </c>
      <c r="AA42" s="14" t="n">
        <f aca="false">U42+Z42</f>
        <v>0.51</v>
      </c>
    </row>
    <row r="43" customFormat="false" ht="14.25" hidden="false" customHeight="false" outlineLevel="0" collapsed="false">
      <c r="B43" s="21"/>
      <c r="C43" s="40" t="n">
        <v>25</v>
      </c>
      <c r="D43" s="61" t="s">
        <v>46</v>
      </c>
      <c r="E43" s="62"/>
      <c r="F43" s="63"/>
      <c r="G43" s="64"/>
      <c r="H43" s="65"/>
      <c r="I43" s="66"/>
      <c r="J43" s="67" t="str">
        <f aca="false">IF(V43&gt;0,"- "&amp;TEXT(V43*100,"0.0")&amp;"%",IF(Z43&gt;0,"+ "&amp;TEXT(Z43*100,"0.0")&amp;"%",""))</f>
        <v/>
      </c>
      <c r="K43" s="68" t="n">
        <f aca="false">AA43</f>
        <v>0.51</v>
      </c>
      <c r="L43" s="49"/>
      <c r="M43" s="50" t="n">
        <f aca="false">E43</f>
        <v>0</v>
      </c>
      <c r="N43" s="15" t="n">
        <f aca="false" t="array" ref="N43:N43">SUM(G43:I43/$G$17:$I$17*$G$16:$I$16)</f>
        <v>0</v>
      </c>
      <c r="O43" s="15" t="n">
        <f aca="false">1/$M$49</f>
        <v>0.25</v>
      </c>
      <c r="P43" s="14" t="n">
        <f aca="false">N43/O43</f>
        <v>0</v>
      </c>
      <c r="Q43" s="14" t="n">
        <f aca="false">$G$5</f>
        <v>0.85</v>
      </c>
      <c r="R43" s="14" t="n">
        <f aca="false">Q43*$G$7</f>
        <v>0.51</v>
      </c>
      <c r="S43" s="14" t="n">
        <f aca="false">P43*Q43*$G$8</f>
        <v>0</v>
      </c>
      <c r="T43" s="14" t="n">
        <f aca="false">SUM(R43:S43)</f>
        <v>0.51</v>
      </c>
      <c r="U43" s="14" t="n">
        <f aca="false">MIN(1,T43)</f>
        <v>0.51</v>
      </c>
      <c r="V43" s="14" t="n">
        <f aca="false">T43-U43</f>
        <v>0</v>
      </c>
      <c r="W43" s="14" t="n">
        <f aca="false">1-U43</f>
        <v>0.49</v>
      </c>
      <c r="X43" s="14" t="n">
        <f aca="false">W43/$W$44</f>
        <v>0.816666666666667</v>
      </c>
      <c r="Y43" s="14" t="n">
        <f aca="false">X43*$V$44</f>
        <v>0</v>
      </c>
      <c r="Z43" s="14" t="n">
        <f aca="false">Y43*$G$10</f>
        <v>0</v>
      </c>
      <c r="AA43" s="14" t="n">
        <f aca="false">U43+Z43</f>
        <v>0.51</v>
      </c>
    </row>
    <row r="44" customFormat="false" ht="15" hidden="false" customHeight="false" outlineLevel="0" collapsed="false">
      <c r="B44" s="21"/>
      <c r="D44" s="69"/>
      <c r="E44" s="70"/>
      <c r="F44" s="70"/>
      <c r="G44" s="71" t="n">
        <f aca="true">SUM(OFFSET(G19, 0, 0, $G$3, 1))</f>
        <v>1</v>
      </c>
      <c r="H44" s="72" t="n">
        <f aca="true">SUM(OFFSET(H19, 0, 0, $G$3, 1))</f>
        <v>1</v>
      </c>
      <c r="I44" s="73" t="n">
        <f aca="true">SUM(OFFSET(I19, 0, 0, $G$3, 1))</f>
        <v>1</v>
      </c>
      <c r="J44" s="72"/>
      <c r="K44" s="74" t="n">
        <f aca="true">AVERAGE(OFFSET(K19, 0, 0, $G$3, 1))</f>
        <v>0.85</v>
      </c>
      <c r="L44" s="49"/>
      <c r="M44" s="75" t="s">
        <v>47</v>
      </c>
      <c r="N44" s="14" t="n">
        <f aca="false">SUM(N19:N22)</f>
        <v>1</v>
      </c>
      <c r="O44" s="14" t="n">
        <f aca="false">SUM(O19:O22)</f>
        <v>1</v>
      </c>
      <c r="P44" s="14"/>
      <c r="Q44" s="14"/>
      <c r="R44" s="14"/>
      <c r="S44" s="14"/>
      <c r="T44" s="14"/>
      <c r="U44" s="14"/>
      <c r="V44" s="14" t="n">
        <f aca="true">SUM(OFFSET(V19, 0, 0, $G$3, 1))</f>
        <v>0</v>
      </c>
      <c r="W44" s="14" t="n">
        <f aca="true">SUM(OFFSET(W19, 0, 0, $G$3, 1))</f>
        <v>0.6</v>
      </c>
      <c r="X44" s="2"/>
      <c r="Y44" s="2"/>
    </row>
    <row r="45" s="76" customFormat="true" ht="14.25" hidden="false" customHeight="true" outlineLevel="0" collapsed="false">
      <c r="B45" s="21"/>
      <c r="G45" s="77"/>
      <c r="H45" s="78"/>
      <c r="I45" s="78"/>
      <c r="J45" s="78"/>
      <c r="K45" s="79"/>
      <c r="L45" s="80"/>
      <c r="M45" s="75" t="s">
        <v>48</v>
      </c>
      <c r="N45" s="2"/>
      <c r="O45" s="2"/>
      <c r="P45" s="14" t="n">
        <f aca="false">AVERAGE(P19:P22)</f>
        <v>1</v>
      </c>
      <c r="Q45" s="14" t="n">
        <f aca="false">AVERAGE(Q19:Q22)</f>
        <v>0.85</v>
      </c>
      <c r="R45" s="14" t="n">
        <f aca="false">AVERAGE(R19:R22)</f>
        <v>0.51</v>
      </c>
      <c r="S45" s="14" t="n">
        <f aca="false">AVERAGE(S19:S22)</f>
        <v>0.34</v>
      </c>
      <c r="T45" s="14" t="n">
        <f aca="false">AVERAGE(T19:T22)</f>
        <v>0.85</v>
      </c>
      <c r="U45" s="14" t="n">
        <f aca="false">AVERAGE(U19:U22)</f>
        <v>0.85</v>
      </c>
      <c r="V45" s="14"/>
      <c r="W45" s="2"/>
      <c r="X45" s="14"/>
      <c r="Y45" s="1"/>
      <c r="Z45" s="2"/>
      <c r="AA45" s="2"/>
    </row>
    <row r="46" s="76" customFormat="true" ht="12" hidden="false" customHeight="true" outlineLevel="0" collapsed="false">
      <c r="B46" s="81"/>
      <c r="G46" s="82" t="s">
        <v>49</v>
      </c>
      <c r="H46" s="82" t="s">
        <v>49</v>
      </c>
      <c r="I46" s="82" t="s">
        <v>49</v>
      </c>
      <c r="J46" s="82"/>
      <c r="K46" s="79"/>
      <c r="L46" s="80"/>
      <c r="M46" s="75"/>
      <c r="N46" s="2"/>
      <c r="O46" s="2"/>
      <c r="P46" s="14"/>
      <c r="Q46" s="14"/>
      <c r="R46" s="14"/>
      <c r="S46" s="14"/>
      <c r="T46" s="14"/>
      <c r="U46" s="14"/>
      <c r="V46" s="14"/>
      <c r="W46" s="2"/>
      <c r="X46" s="14"/>
      <c r="Y46" s="1"/>
      <c r="Z46" s="2"/>
      <c r="AA46" s="2"/>
    </row>
    <row r="47" s="76" customFormat="true" ht="30.75" hidden="true" customHeight="true" outlineLevel="0" collapsed="false">
      <c r="G47" s="83" t="str">
        <f aca="false">IF(G44&lt;&gt;1,"La somme doit être égale à 100%","")</f>
        <v/>
      </c>
      <c r="H47" s="83" t="str">
        <f aca="false">IF(H44&lt;&gt;1,"La somme doit être égale à 100%","")</f>
        <v/>
      </c>
      <c r="I47" s="83" t="str">
        <f aca="false">IF(I44&lt;&gt;1,"La somme doit être égale à 100%","")</f>
        <v/>
      </c>
      <c r="J47" s="83"/>
      <c r="K47" s="79"/>
      <c r="L47" s="80"/>
      <c r="M47" s="4"/>
      <c r="N47" s="2"/>
      <c r="O47" s="2"/>
      <c r="P47" s="2"/>
      <c r="Q47" s="2"/>
      <c r="R47" s="2"/>
      <c r="S47" s="2"/>
      <c r="T47" s="2"/>
      <c r="U47" s="2"/>
      <c r="V47" s="2"/>
      <c r="W47" s="2"/>
      <c r="X47" s="1"/>
      <c r="Y47" s="1"/>
      <c r="Z47" s="2"/>
      <c r="AA47" s="2"/>
    </row>
    <row r="48" s="76" customFormat="true" ht="14.25" hidden="true" customHeight="true" outlineLevel="0" collapsed="false">
      <c r="H48" s="78"/>
      <c r="I48" s="78"/>
      <c r="J48" s="78"/>
      <c r="K48" s="79"/>
      <c r="L48" s="80"/>
      <c r="M48" s="84" t="s">
        <v>50</v>
      </c>
      <c r="N48" s="84" t="s">
        <v>51</v>
      </c>
      <c r="O48" s="84" t="s">
        <v>52</v>
      </c>
      <c r="P48" s="84" t="s">
        <v>53</v>
      </c>
      <c r="Q48" s="84" t="s">
        <v>54</v>
      </c>
      <c r="R48" s="84" t="s">
        <v>55</v>
      </c>
      <c r="S48" s="84" t="s">
        <v>56</v>
      </c>
      <c r="T48" s="84" t="s">
        <v>57</v>
      </c>
      <c r="U48" s="84" t="s">
        <v>58</v>
      </c>
      <c r="V48" s="84" t="s">
        <v>59</v>
      </c>
      <c r="W48" s="84" t="s">
        <v>60</v>
      </c>
      <c r="X48" s="84" t="s">
        <v>61</v>
      </c>
      <c r="Y48" s="84" t="s">
        <v>62</v>
      </c>
      <c r="Z48" s="84" t="s">
        <v>63</v>
      </c>
      <c r="AA48" s="84" t="s">
        <v>64</v>
      </c>
    </row>
    <row r="49" customFormat="false" ht="14.25" hidden="true" customHeight="false" outlineLevel="0" collapsed="false">
      <c r="E49" s="85"/>
      <c r="F49" s="85"/>
      <c r="G49" s="86"/>
      <c r="H49" s="86"/>
      <c r="I49" s="86"/>
      <c r="J49" s="86"/>
      <c r="K49" s="87" t="s">
        <v>65</v>
      </c>
      <c r="L49" s="87"/>
      <c r="M49" s="88" t="n">
        <f aca="false">G3</f>
        <v>4</v>
      </c>
      <c r="N49" s="89"/>
      <c r="O49" s="89"/>
      <c r="P49" s="89"/>
      <c r="Q49" s="89"/>
      <c r="R49" s="89"/>
      <c r="S49" s="89"/>
      <c r="T49" s="89"/>
      <c r="U49" s="89"/>
      <c r="V49" s="89"/>
      <c r="W49" s="89"/>
      <c r="X49" s="90"/>
      <c r="Y49" s="90"/>
      <c r="Z49" s="89"/>
      <c r="AA49" s="89"/>
    </row>
    <row r="50" customFormat="false" ht="14.25" hidden="true" customHeight="false" outlineLevel="0" collapsed="false">
      <c r="E50" s="91"/>
      <c r="F50" s="85"/>
      <c r="G50" s="86"/>
      <c r="H50" s="86"/>
      <c r="I50" s="86"/>
      <c r="J50" s="86"/>
      <c r="K50" s="87" t="s">
        <v>66</v>
      </c>
      <c r="L50" s="87"/>
      <c r="M50" s="92"/>
      <c r="N50" s="93"/>
      <c r="O50" s="89"/>
      <c r="P50" s="89"/>
      <c r="Q50" s="89"/>
      <c r="R50" s="89"/>
      <c r="S50" s="89"/>
      <c r="T50" s="89"/>
      <c r="U50" s="89"/>
      <c r="V50" s="89"/>
      <c r="W50" s="89"/>
      <c r="X50" s="90"/>
      <c r="Y50" s="90"/>
      <c r="Z50" s="89"/>
      <c r="AA50" s="89"/>
    </row>
    <row r="51" customFormat="false" ht="14.25" hidden="true" customHeight="false" outlineLevel="0" collapsed="false">
      <c r="E51" s="91"/>
      <c r="F51" s="85"/>
      <c r="G51" s="86"/>
      <c r="H51" s="86"/>
      <c r="I51" s="86"/>
      <c r="J51" s="86"/>
      <c r="K51" s="87" t="s">
        <v>67</v>
      </c>
      <c r="L51" s="87"/>
      <c r="M51" s="92"/>
      <c r="N51" s="86"/>
      <c r="O51" s="93"/>
      <c r="P51" s="89"/>
      <c r="Q51" s="89"/>
      <c r="R51" s="89"/>
      <c r="S51" s="89"/>
      <c r="T51" s="89"/>
      <c r="U51" s="89"/>
      <c r="V51" s="89"/>
      <c r="W51" s="89"/>
      <c r="X51" s="90"/>
      <c r="Y51" s="90"/>
      <c r="Z51" s="89"/>
      <c r="AA51" s="89"/>
    </row>
    <row r="52" customFormat="false" ht="14.25" hidden="true" customHeight="false" outlineLevel="0" collapsed="false">
      <c r="E52" s="91"/>
      <c r="F52" s="85"/>
      <c r="G52" s="86"/>
      <c r="H52" s="86"/>
      <c r="I52" s="86"/>
      <c r="J52" s="86"/>
      <c r="K52" s="87" t="s">
        <v>68</v>
      </c>
      <c r="L52" s="87"/>
      <c r="M52" s="92"/>
      <c r="N52" s="86"/>
      <c r="O52" s="86"/>
      <c r="P52" s="93"/>
      <c r="Q52" s="89"/>
      <c r="R52" s="89"/>
      <c r="S52" s="89"/>
      <c r="T52" s="89"/>
      <c r="U52" s="89"/>
      <c r="V52" s="89"/>
      <c r="W52" s="89"/>
      <c r="X52" s="90"/>
      <c r="Y52" s="90"/>
      <c r="Z52" s="89"/>
      <c r="AA52" s="89"/>
    </row>
    <row r="53" customFormat="false" ht="14.25" hidden="true" customHeight="false" outlineLevel="0" collapsed="false">
      <c r="E53" s="91"/>
      <c r="F53" s="85"/>
      <c r="G53" s="86"/>
      <c r="H53" s="86"/>
      <c r="I53" s="86"/>
      <c r="J53" s="86"/>
      <c r="K53" s="87" t="s">
        <v>69</v>
      </c>
      <c r="L53" s="87"/>
      <c r="M53" s="92"/>
      <c r="N53" s="86"/>
      <c r="O53" s="86"/>
      <c r="P53" s="86"/>
      <c r="Q53" s="93"/>
      <c r="R53" s="89"/>
      <c r="S53" s="89"/>
      <c r="T53" s="89"/>
      <c r="U53" s="89"/>
      <c r="V53" s="89"/>
      <c r="W53" s="89"/>
      <c r="X53" s="90"/>
      <c r="Y53" s="90"/>
      <c r="Z53" s="89"/>
      <c r="AA53" s="89"/>
    </row>
    <row r="54" customFormat="false" ht="14.25" hidden="true" customHeight="false" outlineLevel="0" collapsed="false">
      <c r="E54" s="91"/>
      <c r="F54" s="85"/>
      <c r="G54" s="86"/>
      <c r="H54" s="86"/>
      <c r="I54" s="85"/>
      <c r="J54" s="85"/>
      <c r="K54" s="87" t="s">
        <v>70</v>
      </c>
      <c r="L54" s="87"/>
      <c r="M54" s="92"/>
      <c r="N54" s="86"/>
      <c r="O54" s="86"/>
      <c r="P54" s="86"/>
      <c r="Q54" s="86"/>
      <c r="R54" s="93"/>
      <c r="S54" s="89"/>
      <c r="T54" s="89"/>
      <c r="U54" s="89"/>
      <c r="V54" s="89"/>
      <c r="W54" s="89"/>
      <c r="X54" s="90"/>
      <c r="Y54" s="90"/>
      <c r="Z54" s="89"/>
      <c r="AA54" s="89"/>
    </row>
    <row r="55" customFormat="false" ht="14.25" hidden="true" customHeight="false" outlineLevel="0" collapsed="false">
      <c r="E55" s="91"/>
      <c r="F55" s="85"/>
      <c r="G55" s="86"/>
      <c r="H55" s="86"/>
      <c r="I55" s="86"/>
      <c r="J55" s="86"/>
      <c r="K55" s="87" t="s">
        <v>71</v>
      </c>
      <c r="L55" s="87"/>
      <c r="M55" s="92"/>
      <c r="N55" s="86"/>
      <c r="O55" s="86"/>
      <c r="P55" s="86"/>
      <c r="Q55" s="86"/>
      <c r="R55" s="86"/>
      <c r="S55" s="93"/>
      <c r="T55" s="89"/>
      <c r="U55" s="89"/>
      <c r="V55" s="89"/>
      <c r="W55" s="89"/>
      <c r="X55" s="90"/>
      <c r="Y55" s="90"/>
      <c r="Z55" s="89"/>
      <c r="AA55" s="89"/>
    </row>
    <row r="56" customFormat="false" ht="14.25" hidden="true" customHeight="false" outlineLevel="0" collapsed="false">
      <c r="E56" s="91"/>
      <c r="F56" s="85"/>
      <c r="G56" s="86"/>
      <c r="H56" s="86"/>
      <c r="I56" s="86"/>
      <c r="J56" s="86"/>
      <c r="K56" s="87" t="s">
        <v>72</v>
      </c>
      <c r="L56" s="87"/>
      <c r="M56" s="92"/>
      <c r="N56" s="86"/>
      <c r="O56" s="86"/>
      <c r="P56" s="86"/>
      <c r="Q56" s="86"/>
      <c r="R56" s="86"/>
      <c r="S56" s="86"/>
      <c r="T56" s="93"/>
      <c r="U56" s="89"/>
      <c r="V56" s="89"/>
      <c r="W56" s="89"/>
      <c r="X56" s="90"/>
      <c r="Y56" s="90"/>
      <c r="Z56" s="89"/>
      <c r="AA56" s="89"/>
    </row>
    <row r="57" customFormat="false" ht="14.25" hidden="true" customHeight="false" outlineLevel="0" collapsed="false">
      <c r="E57" s="91"/>
      <c r="F57" s="85"/>
      <c r="G57" s="86"/>
      <c r="H57" s="86"/>
      <c r="I57" s="86"/>
      <c r="J57" s="86"/>
      <c r="K57" s="87" t="s">
        <v>73</v>
      </c>
      <c r="L57" s="87"/>
      <c r="M57" s="92"/>
      <c r="N57" s="86"/>
      <c r="O57" s="86"/>
      <c r="P57" s="86"/>
      <c r="Q57" s="86"/>
      <c r="R57" s="86"/>
      <c r="S57" s="86"/>
      <c r="T57" s="86"/>
      <c r="U57" s="93"/>
      <c r="V57" s="89"/>
      <c r="W57" s="89"/>
      <c r="X57" s="90"/>
      <c r="Y57" s="90"/>
      <c r="Z57" s="89"/>
      <c r="AA57" s="89"/>
    </row>
    <row r="58" customFormat="false" ht="14.25" hidden="true" customHeight="false" outlineLevel="0" collapsed="false">
      <c r="E58" s="91"/>
      <c r="F58" s="85"/>
      <c r="G58" s="86"/>
      <c r="H58" s="86"/>
      <c r="I58" s="86"/>
      <c r="J58" s="86"/>
      <c r="K58" s="87" t="s">
        <v>74</v>
      </c>
      <c r="L58" s="87"/>
      <c r="M58" s="92"/>
      <c r="N58" s="86"/>
      <c r="O58" s="86"/>
      <c r="P58" s="86"/>
      <c r="Q58" s="86"/>
      <c r="R58" s="86"/>
      <c r="S58" s="86"/>
      <c r="T58" s="86"/>
      <c r="U58" s="86"/>
      <c r="V58" s="93"/>
      <c r="W58" s="89"/>
      <c r="X58" s="90"/>
      <c r="Y58" s="90"/>
      <c r="Z58" s="89"/>
      <c r="AA58" s="89"/>
    </row>
    <row r="59" customFormat="false" ht="14.25" hidden="true" customHeight="false" outlineLevel="0" collapsed="false">
      <c r="E59" s="91"/>
      <c r="F59" s="85"/>
      <c r="G59" s="86"/>
      <c r="H59" s="86"/>
      <c r="I59" s="86"/>
      <c r="J59" s="86"/>
      <c r="K59" s="87" t="s">
        <v>75</v>
      </c>
      <c r="L59" s="87"/>
      <c r="M59" s="92"/>
      <c r="N59" s="86"/>
      <c r="O59" s="86"/>
      <c r="P59" s="86"/>
      <c r="Q59" s="86"/>
      <c r="R59" s="86"/>
      <c r="S59" s="86"/>
      <c r="T59" s="86"/>
      <c r="U59" s="86"/>
      <c r="V59" s="86"/>
      <c r="W59" s="93"/>
      <c r="X59" s="90"/>
      <c r="Y59" s="90"/>
      <c r="Z59" s="89"/>
      <c r="AA59" s="89"/>
    </row>
    <row r="60" customFormat="false" ht="14.25" hidden="true" customHeight="false" outlineLevel="0" collapsed="false">
      <c r="E60" s="91"/>
      <c r="F60" s="85"/>
      <c r="G60" s="86"/>
      <c r="H60" s="86"/>
      <c r="I60" s="86"/>
      <c r="J60" s="86"/>
      <c r="K60" s="87" t="s">
        <v>76</v>
      </c>
      <c r="L60" s="87"/>
      <c r="M60" s="92"/>
      <c r="N60" s="86"/>
      <c r="O60" s="86"/>
      <c r="P60" s="86"/>
      <c r="Q60" s="86"/>
      <c r="R60" s="86"/>
      <c r="S60" s="86"/>
      <c r="T60" s="86"/>
      <c r="U60" s="86"/>
      <c r="V60" s="86"/>
      <c r="W60" s="86"/>
      <c r="X60" s="94"/>
      <c r="Y60" s="90"/>
      <c r="Z60" s="89"/>
      <c r="AA60" s="89"/>
    </row>
    <row r="61" customFormat="false" ht="14.25" hidden="true" customHeight="false" outlineLevel="0" collapsed="false">
      <c r="E61" s="91"/>
      <c r="F61" s="85"/>
      <c r="G61" s="86"/>
      <c r="H61" s="86"/>
      <c r="I61" s="86"/>
      <c r="J61" s="86"/>
      <c r="K61" s="87" t="s">
        <v>77</v>
      </c>
      <c r="L61" s="87"/>
      <c r="M61" s="92"/>
      <c r="N61" s="86"/>
      <c r="O61" s="86"/>
      <c r="P61" s="86"/>
      <c r="Q61" s="86"/>
      <c r="R61" s="86"/>
      <c r="S61" s="86"/>
      <c r="T61" s="86"/>
      <c r="U61" s="86"/>
      <c r="V61" s="86"/>
      <c r="W61" s="86"/>
      <c r="X61" s="85"/>
      <c r="Y61" s="94"/>
      <c r="Z61" s="89"/>
      <c r="AA61" s="89"/>
    </row>
    <row r="62" customFormat="false" ht="14.25" hidden="true" customHeight="false" outlineLevel="0" collapsed="false">
      <c r="E62" s="91"/>
      <c r="F62" s="85"/>
      <c r="G62" s="86"/>
      <c r="H62" s="86"/>
      <c r="I62" s="86"/>
      <c r="J62" s="86"/>
      <c r="K62" s="87" t="s">
        <v>78</v>
      </c>
      <c r="L62" s="87"/>
      <c r="M62" s="92"/>
      <c r="N62" s="86"/>
      <c r="O62" s="86"/>
      <c r="P62" s="86"/>
      <c r="Q62" s="86"/>
      <c r="R62" s="86"/>
      <c r="S62" s="86"/>
      <c r="T62" s="86"/>
      <c r="U62" s="86"/>
      <c r="V62" s="86"/>
      <c r="W62" s="86"/>
      <c r="X62" s="85"/>
      <c r="Y62" s="85"/>
      <c r="Z62" s="93"/>
      <c r="AA62" s="89"/>
    </row>
    <row r="63" customFormat="false" ht="14.25" hidden="true" customHeight="false" outlineLevel="0" collapsed="false">
      <c r="E63" s="91"/>
      <c r="F63" s="85"/>
      <c r="G63" s="86"/>
      <c r="H63" s="86"/>
      <c r="I63" s="86"/>
      <c r="J63" s="86"/>
      <c r="K63" s="87" t="s">
        <v>79</v>
      </c>
      <c r="L63" s="87"/>
      <c r="M63" s="92"/>
      <c r="N63" s="86"/>
      <c r="O63" s="86"/>
      <c r="P63" s="86"/>
      <c r="Q63" s="86"/>
      <c r="R63" s="86"/>
      <c r="S63" s="86"/>
      <c r="T63" s="86"/>
      <c r="U63" s="86"/>
      <c r="V63" s="86"/>
      <c r="W63" s="86"/>
      <c r="X63" s="85"/>
      <c r="Y63" s="85"/>
      <c r="Z63" s="86"/>
      <c r="AA63" s="93"/>
    </row>
    <row r="64" customFormat="false" ht="14.25" hidden="true" customHeight="false" outlineLevel="0" collapsed="false"/>
    <row r="65" customFormat="false" ht="14.25" hidden="true" customHeight="false" outlineLevel="0" collapsed="false">
      <c r="L65" s="87" t="s">
        <v>65</v>
      </c>
    </row>
    <row r="66" customFormat="false" ht="14.25" hidden="true" customHeight="false" outlineLevel="0" collapsed="false">
      <c r="L66" s="87" t="s">
        <v>66</v>
      </c>
    </row>
    <row r="67" customFormat="false" ht="14.25" hidden="true" customHeight="false" outlineLevel="0" collapsed="false">
      <c r="L67" s="87" t="s">
        <v>67</v>
      </c>
    </row>
    <row r="68" customFormat="false" ht="14.25" hidden="true" customHeight="false" outlineLevel="0" collapsed="false">
      <c r="L68" s="87" t="s">
        <v>68</v>
      </c>
    </row>
    <row r="69" customFormat="false" ht="14.25" hidden="true" customHeight="false" outlineLevel="0" collapsed="false">
      <c r="L69" s="87" t="s">
        <v>69</v>
      </c>
    </row>
    <row r="70" customFormat="false" ht="14.25" hidden="true" customHeight="false" outlineLevel="0" collapsed="false">
      <c r="L70" s="87" t="s">
        <v>70</v>
      </c>
    </row>
    <row r="71" customFormat="false" ht="14.25" hidden="true" customHeight="false" outlineLevel="0" collapsed="false">
      <c r="L71" s="87" t="s">
        <v>71</v>
      </c>
    </row>
    <row r="72" customFormat="false" ht="14.25" hidden="true" customHeight="false" outlineLevel="0" collapsed="false">
      <c r="L72" s="87" t="s">
        <v>72</v>
      </c>
    </row>
    <row r="73" customFormat="false" ht="14.25" hidden="true" customHeight="false" outlineLevel="0" collapsed="false">
      <c r="L73" s="87" t="s">
        <v>73</v>
      </c>
    </row>
    <row r="74" customFormat="false" ht="14.25" hidden="true" customHeight="false" outlineLevel="0" collapsed="false">
      <c r="L74" s="87" t="s">
        <v>74</v>
      </c>
    </row>
    <row r="75" customFormat="false" ht="14.25" hidden="true" customHeight="false" outlineLevel="0" collapsed="false">
      <c r="L75" s="87" t="s">
        <v>75</v>
      </c>
    </row>
    <row r="76" customFormat="false" ht="14.25" hidden="true" customHeight="false" outlineLevel="0" collapsed="false">
      <c r="L76" s="87" t="s">
        <v>76</v>
      </c>
    </row>
    <row r="77" customFormat="false" ht="14.25" hidden="true" customHeight="false" outlineLevel="0" collapsed="false">
      <c r="L77" s="87" t="s">
        <v>77</v>
      </c>
    </row>
    <row r="78" customFormat="false" ht="14.25" hidden="true" customHeight="false" outlineLevel="0" collapsed="false">
      <c r="L78" s="87" t="s">
        <v>78</v>
      </c>
    </row>
    <row r="79" customFormat="false" ht="14.25" hidden="true" customHeight="false" outlineLevel="0" collapsed="false">
      <c r="L79" s="87" t="s">
        <v>79</v>
      </c>
    </row>
    <row r="80" customFormat="false" ht="14.25" hidden="true" customHeight="false" outlineLevel="0" collapsed="false"/>
  </sheetData>
  <sheetProtection algorithmName="SHA-512" hashValue="d2wj9CCEuGw4Mg6otQpiYDLe9ScqX7RqQ3VxEP8wAjD/h08OAkcxvAV0OuVlGLs0lDzKZe11zE9KnrJqQ3HHBQ==" saltValue="cDUUGHebzs7qC23bO1RmFA==" spinCount="100000" sheet="true" objects="true" scenarios="true" selectLockedCells="true"/>
  <mergeCells count="17">
    <mergeCell ref="B2:B12"/>
    <mergeCell ref="D3:F3"/>
    <mergeCell ref="G3:K3"/>
    <mergeCell ref="D5:F5"/>
    <mergeCell ref="G5:K5"/>
    <mergeCell ref="G6:K6"/>
    <mergeCell ref="D7:F7"/>
    <mergeCell ref="G7:K7"/>
    <mergeCell ref="D8:F8"/>
    <mergeCell ref="G8:K8"/>
    <mergeCell ref="G9:K9"/>
    <mergeCell ref="D10:F10"/>
    <mergeCell ref="G10:K10"/>
    <mergeCell ref="D11:F11"/>
    <mergeCell ref="G11:K11"/>
    <mergeCell ref="B14:B45"/>
    <mergeCell ref="J15:K15"/>
  </mergeCells>
  <conditionalFormatting sqref="D19:K43">
    <cfRule type="expression" priority="2" aboveAverage="0" equalAverage="0" bottom="0" percent="0" rank="0" text="" dxfId="0">
      <formula>$C19&gt;$G$3</formula>
    </cfRule>
  </conditionalFormatting>
  <conditionalFormatting sqref="G46:J46">
    <cfRule type="expression" priority="3" aboveAverage="0" equalAverage="0" bottom="0" percent="0" rank="0" text="" dxfId="1">
      <formula>LEN(G47)&lt;&gt;0</formula>
    </cfRule>
  </conditionalFormatting>
  <conditionalFormatting sqref="G19:I44">
    <cfRule type="expression" priority="4" aboveAverage="0" equalAverage="0" bottom="0" percent="0" rank="0" text="" dxfId="2">
      <formula>LEN(G$47)&lt;&gt;0</formula>
    </cfRule>
  </conditionalFormatting>
  <conditionalFormatting sqref="G16:J16">
    <cfRule type="expression" priority="5" aboveAverage="0" equalAverage="0" bottom="0" percent="0" rank="0" text="" dxfId="3">
      <formula>SUM($G$16:$I$16)&lt;&gt;1</formula>
    </cfRule>
  </conditionalFormatting>
  <dataValidations count="13">
    <dataValidation allowBlank="false" error="Défini entre 0 et 1." errorStyle="stop" errorTitle="Pourcentage" operator="between" prompt="Veuillez saisir la proportion relative de l'impact de chacun des étudiants." promptTitle="Impact" showDropDown="false" showErrorMessage="true" showInputMessage="true" sqref="I19:I43" type="decimal">
      <formula1>0</formula1>
      <formula2>1</formula2>
    </dataValidation>
    <dataValidation allowBlank="false" error="Un nombre entre 0 et 1." errorStyle="stop" errorTitle="Pourcentage" operator="between" prompt="Saisir le pourcentage de redistribution des points excédentaires. Une valeur de 0% indique qu'aucun point n'est redistribué alors que 100% indique que tous les points sont redistribués." promptTitle="Distribution des points restants" showDropDown="false" showErrorMessage="true" showInputMessage="true" sqref="G10" type="decimal">
      <formula1>0</formula1>
      <formula2>1</formula2>
    </dataValidation>
    <dataValidation allowBlank="false" error="Défini entre 0 et 1." errorStyle="stop" errorTitle="Pourcentage" operator="between" prompt="Veuillez saisir le résultat d'équipe obtenu en pourcentage." promptTitle="Résultat d'équipe" showDropDown="false" showErrorMessage="true" showInputMessage="true" sqref="G5" type="decimal">
      <formula1>0</formula1>
      <formula2>1</formula2>
    </dataValidation>
    <dataValidation allowBlank="false" error="Défini entre 0 et 1." errorStyle="stop" errorTitle="Pourcentage" operator="between" prompt="Pourcentage relatif au poids de la note d'équipe vs la note individuelle dans l'attribution du résultat final." promptTitle="Proportion de la note d'équipe" showDropDown="false" showErrorMessage="true" showInputMessage="true" sqref="G7" type="decimal">
      <formula1>0</formula1>
      <formula2>1</formula2>
    </dataValidation>
    <dataValidation allowBlank="false" error="Défini entre 0 et 1." errorStyle="stop" errorTitle="Pourcentage" operator="between" prompt="Poids relatif de ce critère en pourcentage. La somme des 3 critères doit être égale à 100%." promptTitle="Critère de participation" showDropDown="false" showErrorMessage="true" showInputMessage="true" sqref="G16" type="decimal">
      <formula1>0</formula1>
      <formula2>1</formula2>
    </dataValidation>
    <dataValidation allowBlank="false" error="Défini entre 0 et 1." errorStyle="stop" errorTitle="Pourcentage" operator="between" prompt="Poids relatif de ce critère en pourcentage. La somme des 3 critères doit être égale à 100%." promptTitle="Critère de réalisation" showDropDown="false" showErrorMessage="true" showInputMessage="true" sqref="H16" type="decimal">
      <formula1>0</formula1>
      <formula2>1</formula2>
    </dataValidation>
    <dataValidation allowBlank="false" error="Défini entre 0 et 1." errorStyle="stop" errorTitle="Pourcentage" operator="between" prompt="Poids relatif de ce critère en pourcentage. La somme des 3 critères doit être égale à 100%." promptTitle="Critère d'impact" showDropDown="false" showErrorMessage="true" showInputMessage="true" sqref="I16:J16" type="decimal">
      <formula1>0</formula1>
      <formula2>1</formula2>
    </dataValidation>
    <dataValidation allowBlank="false" errorStyle="stop" operator="between" showDropDown="false" showErrorMessage="true" showInputMessage="true" sqref="G11:K11 J19:J43" type="none">
      <formula1>0</formula1>
      <formula2>0</formula2>
    </dataValidation>
    <dataValidation allowBlank="false" error="Défini entre 0 et 1." errorStyle="stop" errorTitle="Pourcentage" operator="between" prompt="Veuillez saisir la participation relative de chaque étudiant." promptTitle="Participation" showDropDown="false" showErrorMessage="true" showInputMessage="true" sqref="G19:G43" type="decimal">
      <formula1>0</formula1>
      <formula2>1</formula2>
    </dataValidation>
    <dataValidation allowBlank="false" error="Défini entre 0 et 1." errorStyle="stop" errorTitle="Pourcentage" operator="between" prompt="Veuillez saisir la proportion relative de réalisation pour chaque étudiant." promptTitle="Réalisation" showDropDown="false" showErrorMessage="true" showInputMessage="true" sqref="H19:H43" type="decimal">
      <formula1>0</formula1>
      <formula2>1</formula2>
    </dataValidation>
    <dataValidation allowBlank="true" errorStyle="stop" operator="between" prompt="Veuillez saisir le matricule de l'étudiant." promptTitle="Matricule" showDropDown="false" showErrorMessage="true" showInputMessage="true" sqref="E19:E43" type="none">
      <formula1>0</formula1>
      <formula2>0</formula2>
    </dataValidation>
    <dataValidation allowBlank="true" errorStyle="stop" operator="between" prompt="Veuillez saisir le nom suivi du prénom de l'étudiant." promptTitle="Identification" showDropDown="false" showErrorMessage="true" showInputMessage="true" sqref="F19:F43" type="none">
      <formula1>0</formula1>
      <formula2>0</formula2>
    </dataValidation>
    <dataValidation allowBlank="false" error="Défini entre 2 et 4." errorStyle="stop" errorTitle="Nombre entier" operator="between" prompt="Veuillez saisir le nombre d'étudiants dans l'équipe." promptTitle="Nombre d'étudiant" showDropDown="false" showErrorMessage="true" showInputMessage="true" sqref="G3:K3" type="list">
      <formula1>$C$20:$C$43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29"/>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6640625" defaultRowHeight="14.25" zeroHeight="false" outlineLevelRow="0" outlineLevelCol="0"/>
  <cols>
    <col collapsed="false" customWidth="true" hidden="false" outlineLevel="0" max="1" min="1" style="1" width="2.59"/>
    <col collapsed="false" customWidth="false" hidden="false" outlineLevel="0" max="2" min="2" style="1" width="9.06"/>
    <col collapsed="false" customWidth="true" hidden="false" outlineLevel="0" max="3" min="3" style="1" width="12.67"/>
    <col collapsed="false" customWidth="true" hidden="false" outlineLevel="0" max="4" min="4" style="1" width="93.53"/>
    <col collapsed="false" customWidth="true" hidden="false" outlineLevel="0" max="5" min="5" style="1" width="2"/>
    <col collapsed="false" customWidth="false" hidden="false" outlineLevel="0" max="16384" min="6" style="1" width="9.06"/>
  </cols>
  <sheetData>
    <row r="2" customFormat="false" ht="15.75" hidden="false" customHeight="false" outlineLevel="0" collapsed="false">
      <c r="B2" s="95" t="s">
        <v>80</v>
      </c>
      <c r="C2" s="95"/>
      <c r="D2" s="95"/>
      <c r="E2" s="95"/>
    </row>
    <row r="3" customFormat="false" ht="5.25" hidden="false" customHeight="true" outlineLevel="0" collapsed="false"/>
    <row r="4" customFormat="false" ht="14.25" hidden="false" customHeight="false" outlineLevel="0" collapsed="false">
      <c r="B4" s="1" t="s">
        <v>81</v>
      </c>
    </row>
    <row r="6" customFormat="false" ht="14.25" hidden="false" customHeight="false" outlineLevel="0" collapsed="false">
      <c r="B6" s="1" t="s">
        <v>82</v>
      </c>
    </row>
    <row r="8" customFormat="false" ht="15.75" hidden="false" customHeight="false" outlineLevel="0" collapsed="false">
      <c r="B8" s="95" t="s">
        <v>83</v>
      </c>
      <c r="C8" s="95"/>
      <c r="D8" s="95"/>
      <c r="E8" s="95"/>
    </row>
    <row r="9" customFormat="false" ht="5.25" hidden="false" customHeight="true" outlineLevel="0" collapsed="false"/>
    <row r="10" customFormat="false" ht="14.25" hidden="false" customHeight="false" outlineLevel="0" collapsed="false">
      <c r="B10" s="1" t="s">
        <v>84</v>
      </c>
    </row>
    <row r="11" customFormat="false" ht="14.25" hidden="false" customHeight="false" outlineLevel="0" collapsed="false">
      <c r="B11" s="1" t="n">
        <v>1</v>
      </c>
      <c r="C11" s="96" t="s">
        <v>10</v>
      </c>
      <c r="D11" s="1" t="s">
        <v>85</v>
      </c>
    </row>
    <row r="12" customFormat="false" ht="28.5" hidden="false" customHeight="false" outlineLevel="0" collapsed="false">
      <c r="C12" s="96"/>
      <c r="D12" s="97" t="s">
        <v>86</v>
      </c>
    </row>
    <row r="13" customFormat="false" ht="14.25" hidden="false" customHeight="false" outlineLevel="0" collapsed="false">
      <c r="B13" s="1" t="n">
        <v>2</v>
      </c>
      <c r="C13" s="96" t="s">
        <v>11</v>
      </c>
      <c r="D13" s="1" t="s">
        <v>87</v>
      </c>
    </row>
    <row r="14" customFormat="false" ht="14.25" hidden="false" customHeight="false" outlineLevel="0" collapsed="false">
      <c r="C14" s="96"/>
      <c r="D14" s="98" t="s">
        <v>88</v>
      </c>
    </row>
    <row r="15" customFormat="false" ht="14.25" hidden="false" customHeight="false" outlineLevel="0" collapsed="false">
      <c r="B15" s="1" t="n">
        <v>3</v>
      </c>
      <c r="C15" s="96" t="s">
        <v>12</v>
      </c>
      <c r="D15" s="1" t="s">
        <v>89</v>
      </c>
    </row>
    <row r="16" customFormat="false" ht="14.25" hidden="false" customHeight="false" outlineLevel="0" collapsed="false">
      <c r="D16" s="98" t="s">
        <v>90</v>
      </c>
    </row>
    <row r="18" customFormat="false" ht="15.75" hidden="false" customHeight="false" outlineLevel="0" collapsed="false">
      <c r="B18" s="95" t="s">
        <v>91</v>
      </c>
      <c r="C18" s="95"/>
      <c r="D18" s="95"/>
      <c r="E18" s="95"/>
    </row>
    <row r="19" customFormat="false" ht="5.25" hidden="false" customHeight="true" outlineLevel="0" collapsed="false"/>
    <row r="20" customFormat="false" ht="14.25" hidden="false" customHeight="false" outlineLevel="0" collapsed="false">
      <c r="C20" s="99" t="s">
        <v>92</v>
      </c>
      <c r="D20" s="99"/>
    </row>
    <row r="21" customFormat="false" ht="14.25" hidden="false" customHeight="false" outlineLevel="0" collapsed="false">
      <c r="C21" s="100" t="s">
        <v>93</v>
      </c>
      <c r="D21" s="100"/>
    </row>
    <row r="22" customFormat="false" ht="14.25" hidden="false" customHeight="false" outlineLevel="0" collapsed="false">
      <c r="C22" s="101" t="s">
        <v>94</v>
      </c>
      <c r="D22" s="101"/>
    </row>
    <row r="24" customFormat="false" ht="14.25" hidden="false" customHeight="false" outlineLevel="0" collapsed="false">
      <c r="B24" s="1" t="n">
        <v>1</v>
      </c>
      <c r="C24" s="1" t="s">
        <v>95</v>
      </c>
    </row>
    <row r="25" customFormat="false" ht="14.25" hidden="false" customHeight="false" outlineLevel="0" collapsed="false">
      <c r="B25" s="1" t="n">
        <v>2</v>
      </c>
      <c r="C25" s="1" t="s">
        <v>96</v>
      </c>
    </row>
    <row r="26" customFormat="false" ht="14.25" hidden="false" customHeight="false" outlineLevel="0" collapsed="false">
      <c r="B26" s="1" t="n">
        <v>3</v>
      </c>
      <c r="C26" s="1" t="s">
        <v>97</v>
      </c>
    </row>
    <row r="27" customFormat="false" ht="14.25" hidden="false" customHeight="false" outlineLevel="0" collapsed="false">
      <c r="C27" s="1" t="s">
        <v>98</v>
      </c>
    </row>
    <row r="29" customFormat="false" ht="14.25" hidden="false" customHeight="false" outlineLevel="0" collapsed="false">
      <c r="B29" s="102" t="s">
        <v>99</v>
      </c>
      <c r="C29" s="102"/>
      <c r="D29" s="102"/>
      <c r="E29" s="102"/>
    </row>
  </sheetData>
  <sheetProtection algorithmName="SHA-512" hashValue="1b2l7guspijR5vFF6djmidLGLid7xH/7XN2zvKkgkfUujyKGAS/LtrXdzhf34boRC07WUYL78YWMBzjzC9RHOw==" saltValue="6m3VbwTRqvM0Jtjvfoiu/A==" spinCount="100000" sheet="true" objects="true" scenarios="true" selectLockedCells="true"/>
  <mergeCells count="4">
    <mergeCell ref="C20:D20"/>
    <mergeCell ref="C21:D21"/>
    <mergeCell ref="C22:D22"/>
    <mergeCell ref="B29:E2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2017-04-21T04:31:41Z</dcterms:created>
  <dc:creator>Jean-Christophe Demers</dc:creator>
  <dc:description/>
  <dc:language>en-CA</dc:language>
  <cp:lastModifiedBy/>
  <dcterms:modified xsi:type="dcterms:W3CDTF">2024-05-19T15:54:44Z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