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sa\OneDrive\Asztali gép\biodata-analysis\"/>
    </mc:Choice>
  </mc:AlternateContent>
  <bookViews>
    <workbookView xWindow="0" yWindow="0" windowWidth="18300" windowHeight="7584" tabRatio="804"/>
  </bookViews>
  <sheets>
    <sheet name="Data" sheetId="1" r:id="rId1"/>
    <sheet name="Infarct BarChart" sheetId="23" r:id="rId2"/>
    <sheet name="ST BarChart" sheetId="22" r:id="rId3"/>
    <sheet name="ST ScatterPlot" sheetId="21" r:id="rId4"/>
    <sheet name="p" sheetId="5" r:id="rId5"/>
    <sheet name="c" sheetId="7" r:id="rId6"/>
    <sheet name="t" sheetId="8" r:id="rId7"/>
    <sheet name="Avarage" sheetId="4" r:id="rId8"/>
    <sheet name="SD" sheetId="3" r:id="rId9"/>
    <sheet name="SEM" sheetId="6" r:id="rId10"/>
    <sheet name="ANOVA" sheetId="9" r:id="rId11"/>
    <sheet name="ANOVA ST" sheetId="10" r:id="rId12"/>
    <sheet name="Two-way ANOVA" sheetId="11" r:id="rId13"/>
  </sheets>
  <definedNames>
    <definedName name="_xlnm._FilterDatabase" localSheetId="0" hidden="1">Data!$B$1:$B$29</definedName>
  </definedNames>
  <calcPr calcId="162913" iterateCount="1"/>
  <pivotCaches>
    <pivotCache cacheId="0" r:id="rId14"/>
    <pivotCache cacheId="1" r:id="rId15"/>
    <pivotCache cacheId="2" r:id="rId16"/>
    <pivotCache cacheId="3" r:id="rId17"/>
  </pivotCaches>
</workbook>
</file>

<file path=xl/calcChain.xml><?xml version="1.0" encoding="utf-8"?>
<calcChain xmlns="http://schemas.openxmlformats.org/spreadsheetml/2006/main">
  <c r="C19" i="8" l="1"/>
  <c r="D19" i="8"/>
  <c r="E19" i="8"/>
  <c r="F19" i="8"/>
  <c r="B19" i="8"/>
  <c r="C18" i="8"/>
  <c r="D18" i="8"/>
  <c r="E18" i="8"/>
  <c r="F18" i="8"/>
  <c r="B18" i="8"/>
  <c r="C17" i="8"/>
  <c r="D17" i="8"/>
  <c r="E17" i="8"/>
  <c r="F17" i="8"/>
  <c r="B17" i="8"/>
  <c r="D124" i="21"/>
  <c r="B124" i="21"/>
  <c r="D119" i="21"/>
  <c r="B119" i="21"/>
  <c r="D114" i="21"/>
  <c r="B114" i="21"/>
  <c r="D109" i="21"/>
  <c r="B109" i="21"/>
  <c r="M17" i="11"/>
  <c r="N17" i="11"/>
  <c r="O17" i="11"/>
  <c r="L17" i="11"/>
  <c r="M16" i="11"/>
  <c r="N16" i="11"/>
  <c r="O16" i="11"/>
  <c r="L16" i="11"/>
  <c r="M15" i="11"/>
  <c r="N15" i="11"/>
  <c r="O15" i="11"/>
  <c r="L15" i="11"/>
  <c r="M14" i="11"/>
  <c r="N14" i="11"/>
  <c r="O14" i="11"/>
  <c r="L14" i="11"/>
  <c r="M13" i="11"/>
  <c r="N13" i="11"/>
  <c r="O13" i="11"/>
  <c r="L13" i="11"/>
  <c r="M12" i="11"/>
  <c r="N12" i="11"/>
  <c r="O12" i="11"/>
  <c r="L12" i="11"/>
  <c r="M11" i="11"/>
  <c r="N11" i="11"/>
  <c r="O11" i="11"/>
  <c r="L11" i="11"/>
  <c r="M10" i="11"/>
  <c r="N10" i="11"/>
  <c r="O10" i="11"/>
  <c r="L10" i="11"/>
  <c r="O9" i="11"/>
  <c r="N9" i="11"/>
  <c r="M9" i="11"/>
  <c r="L9" i="11"/>
  <c r="C18" i="7" l="1"/>
  <c r="D18" i="7"/>
  <c r="E18" i="7"/>
  <c r="F18" i="7"/>
  <c r="B18" i="7"/>
  <c r="C17" i="7"/>
  <c r="D17" i="7"/>
  <c r="E17" i="7"/>
  <c r="F17" i="7"/>
  <c r="B17" i="7"/>
  <c r="C16" i="7"/>
  <c r="D16" i="7"/>
  <c r="E16" i="7"/>
  <c r="F16" i="7"/>
  <c r="B16" i="7"/>
  <c r="E13" i="5"/>
  <c r="F13" i="5"/>
  <c r="C13" i="5"/>
  <c r="D13" i="5"/>
  <c r="B13" i="5"/>
  <c r="C12" i="5"/>
  <c r="D12" i="5"/>
  <c r="E12" i="5"/>
  <c r="F12" i="5"/>
  <c r="B12" i="5"/>
  <c r="D11" i="5"/>
  <c r="E11" i="5"/>
  <c r="F11" i="5"/>
  <c r="C11" i="5"/>
  <c r="B11" i="5"/>
  <c r="C11" i="4"/>
  <c r="D11" i="4"/>
  <c r="E11" i="4"/>
  <c r="F11" i="4"/>
  <c r="C12" i="4"/>
  <c r="D12" i="4"/>
  <c r="E12" i="4"/>
  <c r="F12" i="4"/>
  <c r="D10" i="4"/>
  <c r="E10" i="4"/>
  <c r="F10" i="4"/>
  <c r="B11" i="4"/>
  <c r="B12" i="4"/>
  <c r="C10" i="4"/>
  <c r="B10" i="4"/>
  <c r="F20" i="6"/>
  <c r="F19" i="6"/>
  <c r="F18" i="6"/>
  <c r="E20" i="6"/>
  <c r="E19" i="6"/>
  <c r="E18" i="6"/>
  <c r="D20" i="6"/>
  <c r="D19" i="6"/>
  <c r="D18" i="6"/>
  <c r="C20" i="6"/>
  <c r="C19" i="6"/>
  <c r="C18" i="6"/>
  <c r="B20" i="6"/>
  <c r="B19" i="6"/>
  <c r="B18" i="6"/>
</calcChain>
</file>

<file path=xl/sharedStrings.xml><?xml version="1.0" encoding="utf-8"?>
<sst xmlns="http://schemas.openxmlformats.org/spreadsheetml/2006/main" count="737" uniqueCount="112">
  <si>
    <t>sample no.</t>
  </si>
  <si>
    <t>treatment</t>
  </si>
  <si>
    <t>infarct size (%)</t>
  </si>
  <si>
    <t>c</t>
  </si>
  <si>
    <t>t</t>
  </si>
  <si>
    <t>p</t>
  </si>
  <si>
    <t>ST 10' (mV)</t>
  </si>
  <si>
    <t>ST 30' (mV)</t>
  </si>
  <si>
    <t>ST 50' (mV)</t>
  </si>
  <si>
    <t>ST 180' (mV)</t>
  </si>
  <si>
    <t>C: control</t>
  </si>
  <si>
    <t>t: treated</t>
  </si>
  <si>
    <t>p: positive control</t>
  </si>
  <si>
    <t>Sorcímkék</t>
  </si>
  <si>
    <t>Végösszeg</t>
  </si>
  <si>
    <t>Összeg / infarct size (%)</t>
  </si>
  <si>
    <t>Összeg / ST 10' (mV)</t>
  </si>
  <si>
    <t>Összeg / ST 30' (mV)</t>
  </si>
  <si>
    <t>Összeg / ST 50' (mV)</t>
  </si>
  <si>
    <t>Összeg / ST 180' (mV)</t>
  </si>
  <si>
    <t>Oszlopcímkék</t>
  </si>
  <si>
    <t>Átlag / infarct size (%)</t>
  </si>
  <si>
    <t>Átlag / ST 10' (mV)</t>
  </si>
  <si>
    <t>Átlag / ST 30' (mV)</t>
  </si>
  <si>
    <t>Átlag / ST 50' (mV)</t>
  </si>
  <si>
    <t>Átlag / ST 180' (mV)</t>
  </si>
  <si>
    <t>SD</t>
  </si>
  <si>
    <t>csoportátlag</t>
  </si>
  <si>
    <t>SEM</t>
  </si>
  <si>
    <t>Szórás / infarct size (%)</t>
  </si>
  <si>
    <t>Szórás / ST 10' (mV)</t>
  </si>
  <si>
    <t>Szórás / ST 30' (mV)</t>
  </si>
  <si>
    <t>Szórás / ST 50' (mV)</t>
  </si>
  <si>
    <t>Szórás / ST 180' (mV)</t>
  </si>
  <si>
    <t>Mennyiség / ST 50' (mV)</t>
  </si>
  <si>
    <t>Mennyiség / infarct size (%)</t>
  </si>
  <si>
    <t>Mennyiség / ST 10' (mV)</t>
  </si>
  <si>
    <t>Mennyiség / ST 30' (mV)</t>
  </si>
  <si>
    <t>Mennyiség / ST 180' (mV)</t>
  </si>
  <si>
    <t>Egytényezős varianciaanalízis</t>
  </si>
  <si>
    <t>ÖSSZESÍTÉS</t>
  </si>
  <si>
    <t>Csoportok</t>
  </si>
  <si>
    <t>Darabszám</t>
  </si>
  <si>
    <t>Összeg</t>
  </si>
  <si>
    <t>Átlag</t>
  </si>
  <si>
    <t>Variancia</t>
  </si>
  <si>
    <t>VARIANCIAANALÍZIS</t>
  </si>
  <si>
    <t>Tényezők</t>
  </si>
  <si>
    <t>SS</t>
  </si>
  <si>
    <t>df</t>
  </si>
  <si>
    <t>MS</t>
  </si>
  <si>
    <t>F</t>
  </si>
  <si>
    <t>p-érték</t>
  </si>
  <si>
    <t>F krit.</t>
  </si>
  <si>
    <t>Csoportok között</t>
  </si>
  <si>
    <t>Csoporton belül</t>
  </si>
  <si>
    <t>Összesen</t>
  </si>
  <si>
    <t>Az ANOVA eredmények azt mutatják, hogy nincs szignifikáns különbség a p csoport ST 10', 30', 50', és 180' időpontokban mért mV értékei között (p-érték = 0,864). Ez azt jelenti, hogy a különböző időpontokban mért ST szegmentum értékek nem különböznek jelentősen egymástól.</t>
  </si>
  <si>
    <t>Itt a varianciaanalízis azt mutatja, hogy van szignifikáns különbség az ST 10', 30', 50', és 180' időpontokban mért mV értékek között (p-érték = 2,76314E-07). Ez arra utal, hogy a csoportban az idő múlásával jelentős változások következtek be az ST szegmentum értékeiben.</t>
  </si>
  <si>
    <t>A t csoport esetében nincs szignifikáns különbséget a különböző időpontokban mért ST szegmentum értékek között (p-érték = 0,892). Az eredmények alapján nincs jelentős különbség a mért értékek között a t csoportban.</t>
  </si>
  <si>
    <r>
      <t>p és t csoportok</t>
    </r>
    <r>
      <rPr>
        <sz val="11"/>
        <color theme="1"/>
        <rFont val="Calibri"/>
        <family val="2"/>
        <charset val="238"/>
        <scheme val="minor"/>
      </rPr>
      <t>: Nincs szignifikáns különbség az ST szegmentum mért értékeiben a különböző időpontok között. Ez arra utalhat, hogy ezekben a csoportokban az idő múlásával az ST szegmentum nem változott jelentősen.</t>
    </r>
  </si>
  <si>
    <r>
      <t>c csoport</t>
    </r>
    <r>
      <rPr>
        <sz val="11"/>
        <color theme="1"/>
        <rFont val="Calibri"/>
        <family val="2"/>
        <charset val="238"/>
        <scheme val="minor"/>
      </rPr>
      <t>: Jelentős különbség van a különböző időpontokban mért ST értékek között, ami arra utal, hogy ebben a csoportban az ST szegmentum változott az idő előrehaladtával.</t>
    </r>
  </si>
  <si>
    <t>A c csoport esetében az ST szegmentum változásai szignifikánsak, ami azt sugallja, hogy ez a csoport eltérően reagált a kezelésekre az idő előrehaladtával. Ezzel szemben a p és t csoportokban nem figyelhető meg ilyen változás, ami arra utalhat, hogy ezekben a csoportokban a kezelés hatása kevésbé volt jelentős, vagy az ST szegmentum kevésbé érzékeny a változásokra.</t>
  </si>
  <si>
    <t>ÁTLAGOLÁS</t>
  </si>
  <si>
    <t>2, 7</t>
  </si>
  <si>
    <t>12, 14</t>
  </si>
  <si>
    <t>4, 5</t>
  </si>
  <si>
    <t>17, 18</t>
  </si>
  <si>
    <t>22, 24</t>
  </si>
  <si>
    <t>8, 9</t>
  </si>
  <si>
    <t>11, 13</t>
  </si>
  <si>
    <t>19, 20</t>
  </si>
  <si>
    <t>21, 23</t>
  </si>
  <si>
    <t>Kéttényezős varianciaanalízis ismétlésekkel</t>
  </si>
  <si>
    <t>Minta</t>
  </si>
  <si>
    <t>Oszlopok</t>
  </si>
  <si>
    <t>Kölcsönhatás</t>
  </si>
  <si>
    <t>Belül</t>
  </si>
  <si>
    <t>ST</t>
  </si>
  <si>
    <t>measured value (mV)</t>
  </si>
  <si>
    <t>Átlag / measured value (mV)</t>
  </si>
  <si>
    <t>Szórás / measured value (mV)</t>
  </si>
  <si>
    <t>Control (c)</t>
  </si>
  <si>
    <t>Positive Control (p)</t>
  </si>
  <si>
    <t>Treated (t)</t>
  </si>
  <si>
    <t>ST 10'</t>
  </si>
  <si>
    <t>ST 30'</t>
  </si>
  <si>
    <t>ST 50'</t>
  </si>
  <si>
    <t>ST 180'</t>
  </si>
  <si>
    <t>ÁTLAGOLT</t>
  </si>
  <si>
    <t>A pozitív kontroll a leghatékonyabb az infarct size csökkentésében.</t>
  </si>
  <si>
    <t>A kontroll csoport (kezelés nélküli) esetében az infarct size jelentősen nagyobb, ami azt mutatja, hogy a kezelés hatékony.</t>
  </si>
  <si>
    <t>A kezelt csoportban az infarct size kisebb, mint a kontroll csoportban, de nagyobb, mint a pozitív kontroll csoportban. Ez arra utal, hogy a kezelés csökkenti az infarct size-t, de nem annyira hatékony, mint a pozitív kontroll.</t>
  </si>
  <si>
    <t>Az egytényezős varianciaanalízis (ANOVA) eredményei arra utalnak, hogy szignifikáns különbségek vannak a három csoport (p, c, t) átlagai között.</t>
  </si>
  <si>
    <t>Az átlagok alapján megállapítható, hogy a pozitív kontroll csoportban az infarct size jelentősen kisebb, míg a kontroll csoportban a legnagyobb. A kezelt csoport valahol a kettő között helyezkedik el, de közelebb áll a kontroll csoporthoz.</t>
  </si>
  <si>
    <t>F érték: 84,28 azt mutatja, hogy jelentős különbség van a csoportok között.</t>
  </si>
  <si>
    <t>p-érték: 9,26E-11 szignifikánsan kisebb, mint a 0,05-ös szint, ami azt jelenti, hogy a csoportok közötti különbség statisztikailag szignifikáns. (Szignifikanciaszint &lt; 0,05, nullhipotézist elvetjük, van különbség, az átlagok nem egyenlők.)</t>
  </si>
  <si>
    <t>F érték: 84,28 nagyobb, mint az F krit (3,47), elutasíthatjuk a nullhipotézist, amely azt állítja, hogy nincs különbség a csoportok között. Ez megerősíti, hogy valóban van különbség a csoportok között.</t>
  </si>
  <si>
    <t>Mindhárom csoportban a szórás értéke viszonylag kicsi (3,65% - 5,13%), ami azt jelenti, hogy a mért értékek közel vannak az átlaghoz, tehát a csoportokon belüli variabilitás alacsony. Ez erősíti az átlagok közötti különbségek megbízhatóságát.</t>
  </si>
  <si>
    <t>A hibasáv (szórás) alapján az eredmények stabilak és megbízhatóak.</t>
  </si>
  <si>
    <t>p: A pozitív kontrol esetében a mért értékek viszonylag stabilak, különösen 10' és 180'  között. Ez arra utal, hogy a pozitív kontroll esetében a mért változó csak kismértékű változást mutat az idő múlásával, viszonylag stabilak, konzisztensek.</t>
  </si>
  <si>
    <t>c: A kontroll csoportban nagyobb ingadozás figyelhető meg az átlagokban, különösen a 50 perces időpontban, ahol az átlagos érték drasztikusan megnövekszik (5,96 mV).</t>
  </si>
  <si>
    <t>A legnagyobb szórás az 180 perces időpontban található (2,83). Ez arra utal, hogy a kontroll csoport mérései kevésbé stabilak, és nagyobb ingadozásokat mutatnak az idő előrehaladtával.</t>
  </si>
  <si>
    <t>t: A kezelt csoport átlagai is viszonylag stabilak, bár a 180 perces időpontban enyhe növekedés tapasztalható.</t>
  </si>
  <si>
    <t>A szórások jelentősek, de nem mutatnak olyan szélsőséges kilengéseket, mint a kontroll csoport esetében.</t>
  </si>
  <si>
    <t>Összességében elmondható, hogy a kontroll csoport ingadozásai nagyobbak, különösen az 50'-es időpontban, míg a kezelt és pozitív kontroll csoportokban a változások kisebbek és stabilabbak.</t>
  </si>
  <si>
    <t>c, p: A kontroll csoport kezdeti értékei általában ingadoznak, de az idő előrehaladtával növekvő trend figyelhető meg, míg a pozitív kontroll csoport vegyesebb, szélsőségesebb értékeket mutat.</t>
  </si>
  <si>
    <t>t: A kezelt csoport eredményei a 30'-50' időpontokban kisebb ingadozásokat mutatnak a pozitív kontrollhoz képest, ami arra utalhat, hogy a kezelés stabilizálta a mért értékeket. 180' időpontban a kezelt csoport pozitív értékeket mutat, ami arra utalhat, hogy a kezelés hosszabb távon hatékonyabb.</t>
  </si>
  <si>
    <t>Összességében elmondható, hogy a kezelt csoportban a kezelés feltételezhetően hozzájárulhatott a stabilabb eredményekhez, különösen hosszabb időtávon. A pozitív kontroll csoport vegyes eredményei arra utalhatnak, hogy a kezelés nélküli állapotok szélsőségesebb ingadozásokat okoznak.</t>
  </si>
  <si>
    <t>t: A kezelt csoportban a variancia 50' percnél a legnagyobb (5,7725), de általában alacsonyabb, mint a pozitív kontroll és a kontroll csoportban. Ez azt jelzi, hogy a kezelt csoport mérési eredményei kisebb eltéréseket mutatnak, ami stabilabb reakcióra utalhat a kezelésre.</t>
  </si>
  <si>
    <t>Csökken az ingadozás, különösen a hosszabb időtávon (180').</t>
  </si>
  <si>
    <t>A kontroll csoport jelentős ingadozásokat mutat az idő előrehaladtával.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</si>
</sst>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Avarage infarct size </a:t>
            </a:r>
            <a:r>
              <a:rPr lang="en-US" sz="1400" b="0" i="0" u="none" strike="noStrike" baseline="0">
                <a:effectLst/>
              </a:rPr>
              <a:t>with standard deviation</a:t>
            </a:r>
            <a:r>
              <a:rPr lang="hu-HU" sz="1400" b="0" i="0" u="none" strike="noStrike" baseline="0">
                <a:effectLst/>
              </a:rPr>
              <a:t> as </a:t>
            </a:r>
            <a:r>
              <a:rPr lang="en-US" sz="1400" b="0" i="0" u="none" strike="noStrike" baseline="0">
                <a:effectLst/>
              </a:rPr>
              <a:t>error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06-4995-904A-FBEC508CA35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06-4995-904A-FBEC508CA35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06-4995-904A-FBEC508CA35C}"/>
              </c:ext>
            </c:extLst>
          </c:dPt>
          <c:errBars>
            <c:errBarType val="plus"/>
            <c:errValType val="cust"/>
            <c:noEndCap val="0"/>
            <c:plus>
              <c:numRef>
                <c:f>'Infarct BarChart'!$C$4:$C$6</c:f>
                <c:numCache>
                  <c:formatCode>General</c:formatCode>
                  <c:ptCount val="3"/>
                  <c:pt idx="0">
                    <c:v>3.6469165057620954</c:v>
                  </c:pt>
                  <c:pt idx="1">
                    <c:v>4.8762462794426034</c:v>
                  </c:pt>
                  <c:pt idx="2">
                    <c:v>5.130518708885309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'Infarct BarChart'!$A$8:$A$10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'Infarct BarChart'!$B$8:$B$10</c:f>
              <c:numCache>
                <c:formatCode>General</c:formatCode>
                <c:ptCount val="3"/>
                <c:pt idx="0">
                  <c:v>14.6</c:v>
                </c:pt>
                <c:pt idx="1">
                  <c:v>48.444444444444443</c:v>
                </c:pt>
                <c:pt idx="2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6-4995-904A-FBEC508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43984"/>
        <c:axId val="690144640"/>
      </c:barChart>
      <c:catAx>
        <c:axId val="69014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44640"/>
        <c:crosses val="autoZero"/>
        <c:auto val="1"/>
        <c:lblAlgn val="ctr"/>
        <c:lblOffset val="100"/>
        <c:noMultiLvlLbl val="0"/>
      </c:catAx>
      <c:valAx>
        <c:axId val="690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Avarage</a:t>
                </a:r>
                <a:r>
                  <a:rPr lang="hu-HU" baseline="0"/>
                  <a:t> infarct size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en-US"/>
              <a:t>verage value with standard deviation</a:t>
            </a:r>
            <a:r>
              <a:rPr lang="hu-HU"/>
              <a:t> as </a:t>
            </a:r>
            <a:r>
              <a:rPr lang="en-US" sz="1400" b="0" i="0" u="none" strike="noStrike" baseline="0">
                <a:effectLst/>
              </a:rPr>
              <a:t>error bar</a:t>
            </a:r>
            <a:endParaRPr lang="en-US"/>
          </a:p>
        </c:rich>
      </c:tx>
      <c:layout>
        <c:manualLayout>
          <c:xMode val="edge"/>
          <c:yMode val="edge"/>
          <c:x val="0.23280336257309941"/>
          <c:y val="5.7695886841615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 BarChart'!$A$11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('ST BarChart'!$C$6,'ST BarChart'!$E$6,'ST BarChart'!$G$6,'ST BarChart'!$I$6)</c:f>
                <c:numCache>
                  <c:formatCode>General</c:formatCode>
                  <c:ptCount val="4"/>
                  <c:pt idx="0">
                    <c:v>2.1547621678505497</c:v>
                  </c:pt>
                  <c:pt idx="1">
                    <c:v>2.7889065957826555</c:v>
                  </c:pt>
                  <c:pt idx="2">
                    <c:v>3.1995312156626947</c:v>
                  </c:pt>
                  <c:pt idx="3">
                    <c:v>1.2708265027138834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 BarChart'!$B$10:$E$10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180</c:v>
                </c:pt>
              </c:numCache>
            </c:numRef>
          </c:cat>
          <c:val>
            <c:numRef>
              <c:f>'ST BarChart'!$B$11:$E$11</c:f>
              <c:numCache>
                <c:formatCode>General</c:formatCode>
                <c:ptCount val="4"/>
                <c:pt idx="0">
                  <c:v>1.5599999999999998</c:v>
                </c:pt>
                <c:pt idx="1">
                  <c:v>0.43999999999999995</c:v>
                </c:pt>
                <c:pt idx="2">
                  <c:v>1.52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317-9F8D-52318E7313D3}"/>
            </c:ext>
          </c:extLst>
        </c:ser>
        <c:ser>
          <c:idx val="1"/>
          <c:order val="1"/>
          <c:tx>
            <c:strRef>
              <c:f>'ST BarChart'!$A$12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('ST BarChart'!$C$7,'ST BarChart'!$E$7,'ST BarChart'!$G$7,'ST BarChart'!$I$7)</c:f>
                <c:numCache>
                  <c:formatCode>General</c:formatCode>
                  <c:ptCount val="4"/>
                  <c:pt idx="0">
                    <c:v>1.7080690852538722</c:v>
                  </c:pt>
                  <c:pt idx="1">
                    <c:v>1.9170289512680811</c:v>
                  </c:pt>
                  <c:pt idx="2">
                    <c:v>1.741487231586204</c:v>
                  </c:pt>
                  <c:pt idx="3">
                    <c:v>2.8346075566116733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 BarChart'!$B$10:$E$10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180</c:v>
                </c:pt>
              </c:numCache>
            </c:numRef>
          </c:cat>
          <c:val>
            <c:numRef>
              <c:f>'ST BarChart'!$B$12:$E$12</c:f>
              <c:numCache>
                <c:formatCode>General</c:formatCode>
                <c:ptCount val="4"/>
                <c:pt idx="0">
                  <c:v>-3.3333333333333312E-2</c:v>
                </c:pt>
                <c:pt idx="1">
                  <c:v>0.7</c:v>
                </c:pt>
                <c:pt idx="2">
                  <c:v>5.9555555555555557</c:v>
                </c:pt>
                <c:pt idx="3">
                  <c:v>-0.80000000000000016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317-9F8D-52318E7313D3}"/>
            </c:ext>
          </c:extLst>
        </c:ser>
        <c:ser>
          <c:idx val="2"/>
          <c:order val="2"/>
          <c:tx>
            <c:strRef>
              <c:f>'ST BarChart'!$A$13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('ST BarChart'!$C$8,'ST BarChart'!$E$8,'ST BarChart'!$G$8,'ST BarChart'!$I$8)</c:f>
                <c:numCache>
                  <c:formatCode>General</c:formatCode>
                  <c:ptCount val="4"/>
                  <c:pt idx="0">
                    <c:v>1.9363482239629433</c:v>
                  </c:pt>
                  <c:pt idx="1">
                    <c:v>1.602394042258853</c:v>
                  </c:pt>
                  <c:pt idx="2">
                    <c:v>2.6553928355539242</c:v>
                  </c:pt>
                  <c:pt idx="3">
                    <c:v>3.1585685928210512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 BarChart'!$B$10:$E$10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180</c:v>
                </c:pt>
              </c:numCache>
            </c:numRef>
          </c:cat>
          <c:val>
            <c:numRef>
              <c:f>'ST BarChart'!$B$13:$E$13</c:f>
              <c:numCache>
                <c:formatCode>General</c:formatCode>
                <c:ptCount val="4"/>
                <c:pt idx="0">
                  <c:v>1.2499999999999998</c:v>
                </c:pt>
                <c:pt idx="1">
                  <c:v>0.89000000000000024</c:v>
                </c:pt>
                <c:pt idx="2">
                  <c:v>1.5000000000000002</c:v>
                </c:pt>
                <c:pt idx="3">
                  <c:v>1.6900000000000002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5-4317-9F8D-52318E73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924728"/>
        <c:axId val="583925056"/>
      </c:barChart>
      <c:catAx>
        <c:axId val="58392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 (')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5056"/>
        <c:crosses val="autoZero"/>
        <c:auto val="1"/>
        <c:lblAlgn val="ctr"/>
        <c:lblOffset val="100"/>
        <c:noMultiLvlLbl val="0"/>
      </c:catAx>
      <c:valAx>
        <c:axId val="5839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Measured</a:t>
                </a:r>
                <a:r>
                  <a:rPr lang="hu-HU" baseline="0"/>
                  <a:t> value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</a:t>
            </a:r>
            <a:r>
              <a:rPr lang="en-US"/>
              <a:t>catter plot for the ST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 ScatterPlot'!$B$104</c:f>
              <c:strCache>
                <c:ptCount val="1"/>
                <c:pt idx="0">
                  <c:v>Control (c)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 ScatterPlot'!$A$105:$A$124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xVal>
          <c:yVal>
            <c:numRef>
              <c:f>'ST ScatterPlot'!$B$105:$B$124</c:f>
              <c:numCache>
                <c:formatCode>General</c:formatCode>
                <c:ptCount val="20"/>
                <c:pt idx="0">
                  <c:v>2.9</c:v>
                </c:pt>
                <c:pt idx="1">
                  <c:v>1</c:v>
                </c:pt>
                <c:pt idx="2">
                  <c:v>0.5</c:v>
                </c:pt>
                <c:pt idx="3">
                  <c:v>0.4</c:v>
                </c:pt>
                <c:pt idx="4">
                  <c:v>-1.02</c:v>
                </c:pt>
                <c:pt idx="5">
                  <c:v>4.0999999999999996</c:v>
                </c:pt>
                <c:pt idx="6">
                  <c:v>-0.2</c:v>
                </c:pt>
                <c:pt idx="7">
                  <c:v>-1.3</c:v>
                </c:pt>
                <c:pt idx="8">
                  <c:v>2.1</c:v>
                </c:pt>
                <c:pt idx="9">
                  <c:v>0.32000000000000006</c:v>
                </c:pt>
                <c:pt idx="10">
                  <c:v>7.5</c:v>
                </c:pt>
                <c:pt idx="11">
                  <c:v>7.9</c:v>
                </c:pt>
                <c:pt idx="12">
                  <c:v>6.4</c:v>
                </c:pt>
                <c:pt idx="13">
                  <c:v>5.7</c:v>
                </c:pt>
                <c:pt idx="14">
                  <c:v>5.2200000000000006</c:v>
                </c:pt>
                <c:pt idx="15">
                  <c:v>2.4</c:v>
                </c:pt>
                <c:pt idx="16">
                  <c:v>-5.4</c:v>
                </c:pt>
                <c:pt idx="17">
                  <c:v>0.3</c:v>
                </c:pt>
                <c:pt idx="18">
                  <c:v>1.5</c:v>
                </c:pt>
                <c:pt idx="19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6-443E-9827-C69C2531995C}"/>
            </c:ext>
          </c:extLst>
        </c:ser>
        <c:ser>
          <c:idx val="1"/>
          <c:order val="1"/>
          <c:tx>
            <c:strRef>
              <c:f>'ST ScatterPlot'!$C$104</c:f>
              <c:strCache>
                <c:ptCount val="1"/>
                <c:pt idx="0">
                  <c:v>Positive Control (p)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 ScatterPlot'!$A$105:$A$124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xVal>
          <c:yVal>
            <c:numRef>
              <c:f>'ST ScatterPlot'!$C$105:$C$124</c:f>
              <c:numCache>
                <c:formatCode>General</c:formatCode>
                <c:ptCount val="20"/>
                <c:pt idx="0">
                  <c:v>-2.2000000000000002</c:v>
                </c:pt>
                <c:pt idx="1">
                  <c:v>2.8</c:v>
                </c:pt>
                <c:pt idx="2">
                  <c:v>1.9</c:v>
                </c:pt>
                <c:pt idx="3">
                  <c:v>2.2000000000000002</c:v>
                </c:pt>
                <c:pt idx="4">
                  <c:v>3.1</c:v>
                </c:pt>
                <c:pt idx="5">
                  <c:v>-3.4</c:v>
                </c:pt>
                <c:pt idx="6">
                  <c:v>1.1000000000000001</c:v>
                </c:pt>
                <c:pt idx="7">
                  <c:v>4.0999999999999996</c:v>
                </c:pt>
                <c:pt idx="8">
                  <c:v>-0.9</c:v>
                </c:pt>
                <c:pt idx="9">
                  <c:v>1.3</c:v>
                </c:pt>
                <c:pt idx="10">
                  <c:v>0.6</c:v>
                </c:pt>
                <c:pt idx="11">
                  <c:v>6.9</c:v>
                </c:pt>
                <c:pt idx="12">
                  <c:v>1</c:v>
                </c:pt>
                <c:pt idx="13">
                  <c:v>0.8</c:v>
                </c:pt>
                <c:pt idx="14">
                  <c:v>-1.7</c:v>
                </c:pt>
                <c:pt idx="15">
                  <c:v>0.6</c:v>
                </c:pt>
                <c:pt idx="16">
                  <c:v>3.1</c:v>
                </c:pt>
                <c:pt idx="17">
                  <c:v>-0.1</c:v>
                </c:pt>
                <c:pt idx="18">
                  <c:v>1.7</c:v>
                </c:pt>
                <c:pt idx="19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6-443E-9827-C69C2531995C}"/>
            </c:ext>
          </c:extLst>
        </c:ser>
        <c:ser>
          <c:idx val="2"/>
          <c:order val="2"/>
          <c:tx>
            <c:strRef>
              <c:f>'ST ScatterPlot'!$D$104</c:f>
              <c:strCache>
                <c:ptCount val="1"/>
                <c:pt idx="0">
                  <c:v>Treated (t)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 ScatterPlot'!$A$105:$A$124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</c:numCache>
            </c:numRef>
          </c:xVal>
          <c:yVal>
            <c:numRef>
              <c:f>'ST ScatterPlot'!$D$105:$D$124</c:f>
              <c:numCache>
                <c:formatCode>General</c:formatCode>
                <c:ptCount val="20"/>
                <c:pt idx="0">
                  <c:v>1.1000000000000001</c:v>
                </c:pt>
                <c:pt idx="1">
                  <c:v>3.5</c:v>
                </c:pt>
                <c:pt idx="2">
                  <c:v>-1.2</c:v>
                </c:pt>
                <c:pt idx="3">
                  <c:v>4.3</c:v>
                </c:pt>
                <c:pt idx="4">
                  <c:v>0.80000000000000016</c:v>
                </c:pt>
                <c:pt idx="5">
                  <c:v>-1.6</c:v>
                </c:pt>
                <c:pt idx="6">
                  <c:v>0.8</c:v>
                </c:pt>
                <c:pt idx="7">
                  <c:v>1.4</c:v>
                </c:pt>
                <c:pt idx="8">
                  <c:v>1.8</c:v>
                </c:pt>
                <c:pt idx="9">
                  <c:v>1.0833333333333333</c:v>
                </c:pt>
                <c:pt idx="10">
                  <c:v>5.3</c:v>
                </c:pt>
                <c:pt idx="11">
                  <c:v>5.2</c:v>
                </c:pt>
                <c:pt idx="12">
                  <c:v>3.6</c:v>
                </c:pt>
                <c:pt idx="13">
                  <c:v>-0.6</c:v>
                </c:pt>
                <c:pt idx="14">
                  <c:v>0.24999999999999992</c:v>
                </c:pt>
                <c:pt idx="15">
                  <c:v>4.5999999999999996</c:v>
                </c:pt>
                <c:pt idx="16">
                  <c:v>-2.5</c:v>
                </c:pt>
                <c:pt idx="17">
                  <c:v>-2</c:v>
                </c:pt>
                <c:pt idx="18">
                  <c:v>2.2000000000000002</c:v>
                </c:pt>
                <c:pt idx="19">
                  <c:v>2.4333333333333331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6-443E-9827-C69C2531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68536"/>
        <c:axId val="694164928"/>
      </c:scatterChart>
      <c:valAx>
        <c:axId val="69416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 [']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64928"/>
        <c:crosses val="autoZero"/>
        <c:crossBetween val="midCat"/>
      </c:valAx>
      <c:valAx>
        <c:axId val="6941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Measured</a:t>
                </a:r>
                <a:r>
                  <a:rPr lang="hu-HU" baseline="0"/>
                  <a:t> value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6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SEM of infarct</a:t>
            </a:r>
            <a:r>
              <a:rPr lang="hu-HU" baseline="0"/>
              <a:t> size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4-4546-9442-F67E1EDD97B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04-4546-9442-F67E1EDD97B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04-4546-9442-F67E1EDD97BD}"/>
              </c:ext>
            </c:extLst>
          </c:dPt>
          <c:cat>
            <c:strRef>
              <c:f>SEM!$A$18:$A$20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SEM!$B$18:$B$20</c:f>
              <c:numCache>
                <c:formatCode>General</c:formatCode>
                <c:ptCount val="3"/>
                <c:pt idx="0">
                  <c:v>1.6309506430300096</c:v>
                </c:pt>
                <c:pt idx="1">
                  <c:v>1.6254154264808678</c:v>
                </c:pt>
                <c:pt idx="2">
                  <c:v>1.6224124698183928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4-4546-9442-F67E1EDD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677824"/>
        <c:axId val="690677496"/>
      </c:barChart>
      <c:catAx>
        <c:axId val="6906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496"/>
        <c:crosses val="autoZero"/>
        <c:auto val="1"/>
        <c:lblAlgn val="ctr"/>
        <c:lblOffset val="100"/>
        <c:noMultiLvlLbl val="0"/>
      </c:catAx>
      <c:valAx>
        <c:axId val="6906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[drog_testing_data_analysis.xlsx]SEM!Kimutatás8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SEM!$B$10</c:f>
              <c:strCache>
                <c:ptCount val="1"/>
                <c:pt idx="0">
                  <c:v>Szórás / infarct size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SEM!$A$11:$A$14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SEM!$B$11:$B$14</c:f>
              <c:numCache>
                <c:formatCode>General</c:formatCode>
                <c:ptCount val="3"/>
                <c:pt idx="0">
                  <c:v>3.6469165057620954</c:v>
                </c:pt>
                <c:pt idx="1">
                  <c:v>4.8762462794426034</c:v>
                </c:pt>
                <c:pt idx="2">
                  <c:v>5.130518708885309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8-40FB-B781-FA30BE4CB623}"/>
            </c:ext>
          </c:extLst>
        </c:ser>
        <c:ser>
          <c:idx val="1"/>
          <c:order val="1"/>
          <c:tx>
            <c:strRef>
              <c:f>SEM!$C$10</c:f>
              <c:strCache>
                <c:ptCount val="1"/>
                <c:pt idx="0">
                  <c:v>Szórás / ST 10' (mV)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SEM!$A$11:$A$14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SEM!$C$11:$C$14</c:f>
              <c:numCache>
                <c:formatCode>General</c:formatCode>
                <c:ptCount val="3"/>
                <c:pt idx="0">
                  <c:v>2.1547621678505497</c:v>
                </c:pt>
                <c:pt idx="1">
                  <c:v>1.7080690852538722</c:v>
                </c:pt>
                <c:pt idx="2">
                  <c:v>1.9363482239629433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8-40FB-B781-FA30BE4CB623}"/>
            </c:ext>
          </c:extLst>
        </c:ser>
        <c:ser>
          <c:idx val="2"/>
          <c:order val="2"/>
          <c:tx>
            <c:strRef>
              <c:f>SEM!$D$10</c:f>
              <c:strCache>
                <c:ptCount val="1"/>
                <c:pt idx="0">
                  <c:v>Szórás / ST 30' (mV)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SEM!$A$11:$A$14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SEM!$D$11:$D$14</c:f>
              <c:numCache>
                <c:formatCode>General</c:formatCode>
                <c:ptCount val="3"/>
                <c:pt idx="0">
                  <c:v>2.7889065957826555</c:v>
                </c:pt>
                <c:pt idx="1">
                  <c:v>1.9170289512680811</c:v>
                </c:pt>
                <c:pt idx="2">
                  <c:v>1.602394042258853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8-40FB-B781-FA30BE4CB623}"/>
            </c:ext>
          </c:extLst>
        </c:ser>
        <c:ser>
          <c:idx val="3"/>
          <c:order val="3"/>
          <c:tx>
            <c:strRef>
              <c:f>SEM!$E$10</c:f>
              <c:strCache>
                <c:ptCount val="1"/>
                <c:pt idx="0">
                  <c:v>Szórás / ST 50' (mV)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SEM!$A$11:$A$14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SEM!$E$11:$E$14</c:f>
              <c:numCache>
                <c:formatCode>General</c:formatCode>
                <c:ptCount val="3"/>
                <c:pt idx="0">
                  <c:v>3.1995312156626947</c:v>
                </c:pt>
                <c:pt idx="1">
                  <c:v>1.741487231586204</c:v>
                </c:pt>
                <c:pt idx="2">
                  <c:v>2.6553928355539242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8-40FB-B781-FA30BE4CB623}"/>
            </c:ext>
          </c:extLst>
        </c:ser>
        <c:ser>
          <c:idx val="4"/>
          <c:order val="4"/>
          <c:tx>
            <c:strRef>
              <c:f>SEM!$F$10</c:f>
              <c:strCache>
                <c:ptCount val="1"/>
                <c:pt idx="0">
                  <c:v>Szórás / ST 180' (mV)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SEM!$A$11:$A$14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SEM!$F$11:$F$14</c:f>
              <c:numCache>
                <c:formatCode>General</c:formatCode>
                <c:ptCount val="3"/>
                <c:pt idx="0">
                  <c:v>1.2708265027138834</c:v>
                </c:pt>
                <c:pt idx="1">
                  <c:v>2.8346075566116733</c:v>
                </c:pt>
                <c:pt idx="2">
                  <c:v>3.1585685928210512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28-40FB-B781-FA30BE4C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882032"/>
        <c:axId val="692883344"/>
      </c:barChart>
      <c:catAx>
        <c:axId val="6928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83344"/>
        <c:crosses val="autoZero"/>
        <c:auto val="1"/>
        <c:lblAlgn val="ctr"/>
        <c:lblOffset val="100"/>
        <c:noMultiLvlLbl val="0"/>
      </c:catAx>
      <c:valAx>
        <c:axId val="6928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SD of infarct sice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15-4D2E-B826-34551883DF3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15-4D2E-B826-34551883DF3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515-4D2E-B826-34551883DF3F}"/>
              </c:ext>
            </c:extLst>
          </c:dPt>
          <c:cat>
            <c:strRef>
              <c:f>SEM!$A$24:$A$26</c:f>
              <c:strCache>
                <c:ptCount val="3"/>
                <c:pt idx="0">
                  <c:v>p</c:v>
                </c:pt>
                <c:pt idx="1">
                  <c:v>c</c:v>
                </c:pt>
                <c:pt idx="2">
                  <c:v>t</c:v>
                </c:pt>
              </c:strCache>
            </c:strRef>
          </c:cat>
          <c:val>
            <c:numRef>
              <c:f>SEM!$B$24:$B$26</c:f>
              <c:numCache>
                <c:formatCode>General</c:formatCode>
                <c:ptCount val="3"/>
                <c:pt idx="0">
                  <c:v>3.6469165057620954</c:v>
                </c:pt>
                <c:pt idx="1">
                  <c:v>4.8762462794426034</c:v>
                </c:pt>
                <c:pt idx="2">
                  <c:v>5.130518708885309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5-4D2E-B826-34551883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549552"/>
        <c:axId val="667548568"/>
      </c:barChart>
      <c:catAx>
        <c:axId val="6675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8568"/>
        <c:crosses val="autoZero"/>
        <c:auto val="1"/>
        <c:lblAlgn val="ctr"/>
        <c:lblOffset val="100"/>
        <c:noMultiLvlLbl val="0"/>
      </c:catAx>
      <c:valAx>
        <c:axId val="6675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Infarct Size (%) Comparison between Positive Control, Control, and Treated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ANOVA!$L$2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ANOVA!$L$3:$L$12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2-4F3E-ADE1-F41D99385228}"/>
            </c:ext>
          </c:extLst>
        </c:ser>
        <c:ser>
          <c:idx val="1"/>
          <c:order val="1"/>
          <c:tx>
            <c:strRef>
              <c:f>ANOVA!$M$2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ANOVA!$M$3:$M$12</c:f>
              <c:numCache>
                <c:formatCode>General</c:formatCode>
                <c:ptCount val="10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50</c:v>
                </c:pt>
                <c:pt idx="4">
                  <c:v>45</c:v>
                </c:pt>
                <c:pt idx="5">
                  <c:v>47</c:v>
                </c:pt>
                <c:pt idx="6">
                  <c:v>46</c:v>
                </c:pt>
                <c:pt idx="7">
                  <c:v>45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2-4F3E-ADE1-F41D99385228}"/>
            </c:ext>
          </c:extLst>
        </c:ser>
        <c:ser>
          <c:idx val="2"/>
          <c:order val="2"/>
          <c:tx>
            <c:strRef>
              <c:f>ANOVA!$N$2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ANOVA!$N$3:$N$12</c:f>
              <c:numCache>
                <c:formatCode>General</c:formatCode>
                <c:ptCount val="10"/>
                <c:pt idx="0">
                  <c:v>30</c:v>
                </c:pt>
                <c:pt idx="1">
                  <c:v>32</c:v>
                </c:pt>
                <c:pt idx="2">
                  <c:v>41</c:v>
                </c:pt>
                <c:pt idx="3">
                  <c:v>22</c:v>
                </c:pt>
                <c:pt idx="4">
                  <c:v>36</c:v>
                </c:pt>
                <c:pt idx="5">
                  <c:v>33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2-4F3E-ADE1-F41D9938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2624"/>
        <c:axId val="765442952"/>
      </c:barChart>
      <c:catAx>
        <c:axId val="76544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2952"/>
        <c:crosses val="autoZero"/>
        <c:auto val="1"/>
        <c:lblAlgn val="ctr"/>
        <c:lblOffset val="100"/>
        <c:noMultiLvlLbl val="0"/>
      </c:catAx>
      <c:valAx>
        <c:axId val="7654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Infarct</a:t>
                </a:r>
                <a:r>
                  <a:rPr lang="hu-HU" baseline="0"/>
                  <a:t> size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11</xdr:row>
      <xdr:rowOff>38100</xdr:rowOff>
    </xdr:from>
    <xdr:to>
      <xdr:col>13</xdr:col>
      <xdr:colOff>99060</xdr:colOff>
      <xdr:row>32</xdr:row>
      <xdr:rowOff>22860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16</xdr:row>
      <xdr:rowOff>95250</xdr:rowOff>
    </xdr:from>
    <xdr:to>
      <xdr:col>5</xdr:col>
      <xdr:colOff>45720</xdr:colOff>
      <xdr:row>53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102</xdr:row>
      <xdr:rowOff>179070</xdr:rowOff>
    </xdr:from>
    <xdr:to>
      <xdr:col>10</xdr:col>
      <xdr:colOff>716280</xdr:colOff>
      <xdr:row>126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1234440</xdr:colOff>
      <xdr:row>27</xdr:row>
      <xdr:rowOff>80010</xdr:rowOff>
    </xdr:from>
    <xdr:to>
      <xdr:col>8</xdr:col>
      <xdr:colOff>15240</xdr:colOff>
      <xdr:row>42</xdr:row>
      <xdr:rowOff>80010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21</xdr:row>
      <xdr:rowOff>156210</xdr:rowOff>
    </xdr:from>
    <xdr:to>
      <xdr:col>16</xdr:col>
      <xdr:colOff>594360</xdr:colOff>
      <xdr:row>36</xdr:row>
      <xdr:rowOff>156210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27</xdr:row>
      <xdr:rowOff>87630</xdr:rowOff>
    </xdr:from>
    <xdr:to>
      <xdr:col>3</xdr:col>
      <xdr:colOff>678180</xdr:colOff>
      <xdr:row>42</xdr:row>
      <xdr:rowOff>87630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510540</xdr:colOff>
      <xdr:row>0</xdr:row>
      <xdr:rowOff>95250</xdr:rowOff>
    </xdr:from>
    <xdr:to>
      <xdr:col>30</xdr:col>
      <xdr:colOff>205740</xdr:colOff>
      <xdr:row>20</xdr:row>
      <xdr:rowOff>68580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ksás Bettina" refreshedDate="45517.775260532406" createdVersion="6" refreshedVersion="6" minRefreshableVersion="3" recordCount="24">
  <cacheSource type="worksheet">
    <worksheetSource ref="A1:G25" sheet="Data"/>
  </cacheSource>
  <cacheFields count="7">
    <cacheField name="sample no." numFmtId="0">
      <sharedItems containsSemiMixedTypes="0" containsString="0" containsNumber="1" containsInteger="1" minValue="1" maxValue="24"/>
    </cacheField>
    <cacheField name="treatment" numFmtId="0">
      <sharedItems count="3">
        <s v="c"/>
        <s v="t"/>
        <s v="p"/>
      </sharedItems>
    </cacheField>
    <cacheField name="infarct size (%)" numFmtId="0">
      <sharedItems containsSemiMixedTypes="0" containsString="0" containsNumber="1" containsInteger="1" minValue="10" maxValue="56" count="19">
        <n v="52"/>
        <n v="30"/>
        <n v="10"/>
        <n v="54"/>
        <n v="56"/>
        <n v="20"/>
        <n v="32"/>
        <n v="41"/>
        <n v="22"/>
        <n v="13"/>
        <n v="36"/>
        <n v="50"/>
        <n v="33"/>
        <n v="45"/>
        <n v="15"/>
        <n v="47"/>
        <n v="46"/>
        <n v="29"/>
        <n v="27"/>
      </sharedItems>
    </cacheField>
    <cacheField name="ST 10' (mV)" numFmtId="0">
      <sharedItems containsSemiMixedTypes="0" containsString="0" containsNumber="1" minValue="-2.2000000000000002" maxValue="4.3"/>
    </cacheField>
    <cacheField name="ST 30' (mV)" numFmtId="0">
      <sharedItems containsSemiMixedTypes="0" containsString="0" containsNumber="1" minValue="-3.4" maxValue="4.2"/>
    </cacheField>
    <cacheField name="ST 50' (mV)" numFmtId="0">
      <sharedItems containsSemiMixedTypes="0" containsString="0" containsNumber="1" minValue="-2.6" maxValue="8.4"/>
    </cacheField>
    <cacheField name="ST 180' (mV)" numFmtId="0">
      <sharedItems containsSemiMixedTypes="0" containsString="0" containsNumber="1" minValue="-5.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ksás Bettina" refreshedDate="45517.832020023146" createdVersion="6" refreshedVersion="6" minRefreshableVersion="3" recordCount="24">
  <cacheSource type="worksheet">
    <worksheetSource ref="A1:G25" sheet="Data"/>
  </cacheSource>
  <cacheFields count="7">
    <cacheField name="sample no.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treatment" numFmtId="0">
      <sharedItems count="3">
        <s v="c"/>
        <s v="t"/>
        <s v="p"/>
      </sharedItems>
    </cacheField>
    <cacheField name="infarct size (%)" numFmtId="0">
      <sharedItems containsSemiMixedTypes="0" containsString="0" containsNumber="1" containsInteger="1" minValue="10" maxValue="56" count="19">
        <n v="52"/>
        <n v="30"/>
        <n v="10"/>
        <n v="54"/>
        <n v="56"/>
        <n v="20"/>
        <n v="32"/>
        <n v="41"/>
        <n v="22"/>
        <n v="13"/>
        <n v="36"/>
        <n v="50"/>
        <n v="33"/>
        <n v="45"/>
        <n v="15"/>
        <n v="47"/>
        <n v="46"/>
        <n v="29"/>
        <n v="27"/>
      </sharedItems>
    </cacheField>
    <cacheField name="ST 10' (mV)" numFmtId="0">
      <sharedItems containsSemiMixedTypes="0" containsString="0" containsNumber="1" minValue="-2.2000000000000002" maxValue="4.3" count="19">
        <n v="2.9"/>
        <n v="1.1000000000000001"/>
        <n v="-2.2000000000000002"/>
        <n v="1"/>
        <n v="0.5"/>
        <n v="2.8"/>
        <n v="3.5"/>
        <n v="-1.2"/>
        <n v="4.3"/>
        <n v="1.9"/>
        <n v="2"/>
        <n v="0.4"/>
        <n v="-0.4"/>
        <n v="-1.5"/>
        <n v="2.2000000000000002"/>
        <n v="3.1"/>
        <n v="1.2"/>
        <n v="1.6"/>
        <n v="2.6"/>
      </sharedItems>
    </cacheField>
    <cacheField name="ST 30' (mV)" numFmtId="0">
      <sharedItems containsSemiMixedTypes="0" containsString="0" containsNumber="1" minValue="-3.4" maxValue="4.2"/>
    </cacheField>
    <cacheField name="ST 50' (mV)" numFmtId="0">
      <sharedItems containsSemiMixedTypes="0" containsString="0" containsNumber="1" minValue="-2.6" maxValue="8.4"/>
    </cacheField>
    <cacheField name="ST 180' (mV)" numFmtId="0">
      <sharedItems containsSemiMixedTypes="0" containsString="0" containsNumber="1" minValue="-5.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ksás Bettina" refreshedDate="45518.758575925924" createdVersion="6" refreshedVersion="6" minRefreshableVersion="3" recordCount="96">
  <cacheSource type="worksheet">
    <worksheetSource ref="I2:K98" sheet="ST ScatterPlot"/>
  </cacheSource>
  <cacheFields count="3">
    <cacheField name="ST" numFmtId="0">
      <sharedItems containsSemiMixedTypes="0" containsString="0" containsNumber="1" containsInteger="1" minValue="10" maxValue="180" count="4">
        <n v="10"/>
        <n v="30"/>
        <n v="50"/>
        <n v="180"/>
      </sharedItems>
    </cacheField>
    <cacheField name="treatment" numFmtId="0">
      <sharedItems count="3">
        <s v="c"/>
        <s v="t"/>
        <s v="p"/>
      </sharedItems>
    </cacheField>
    <cacheField name="measured value (mV)" numFmtId="0">
      <sharedItems containsSemiMixedTypes="0" containsString="0" containsNumber="1" minValue="-5.4" maxValue="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aksás Bettina" refreshedDate="45518.921038078704" createdVersion="6" refreshedVersion="6" minRefreshableVersion="3" recordCount="24">
  <cacheSource type="worksheet">
    <worksheetSource ref="B1:C25" sheet="Data"/>
  </cacheSource>
  <cacheFields count="2">
    <cacheField name="treatment" numFmtId="0">
      <sharedItems count="3">
        <s v="c"/>
        <s v="t"/>
        <s v="p"/>
      </sharedItems>
    </cacheField>
    <cacheField name="infarct size (%)" numFmtId="0">
      <sharedItems containsSemiMixedTypes="0" containsString="0" containsNumber="1" containsInteger="1" minValue="10" maxValue="56" count="19">
        <n v="52"/>
        <n v="30"/>
        <n v="10"/>
        <n v="54"/>
        <n v="56"/>
        <n v="20"/>
        <n v="32"/>
        <n v="41"/>
        <n v="22"/>
        <n v="13"/>
        <n v="36"/>
        <n v="50"/>
        <n v="33"/>
        <n v="45"/>
        <n v="15"/>
        <n v="47"/>
        <n v="46"/>
        <n v="29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2.9"/>
    <n v="4.0999999999999996"/>
    <n v="7.5"/>
    <n v="2.4"/>
  </r>
  <r>
    <n v="2"/>
    <x v="1"/>
    <x v="1"/>
    <n v="1.1000000000000001"/>
    <n v="-1.6"/>
    <n v="5.3"/>
    <n v="4.5999999999999996"/>
  </r>
  <r>
    <n v="3"/>
    <x v="2"/>
    <x v="2"/>
    <n v="-2.2000000000000002"/>
    <n v="-3.4"/>
    <n v="0.6"/>
    <n v="0.6"/>
  </r>
  <r>
    <n v="4"/>
    <x v="0"/>
    <x v="3"/>
    <n v="1"/>
    <n v="-0.2"/>
    <n v="7.9"/>
    <n v="-5.4"/>
  </r>
  <r>
    <n v="5"/>
    <x v="0"/>
    <x v="4"/>
    <n v="0.5"/>
    <n v="-1.3"/>
    <n v="6.4"/>
    <n v="0.3"/>
  </r>
  <r>
    <n v="6"/>
    <x v="2"/>
    <x v="5"/>
    <n v="2.8"/>
    <n v="1.1000000000000001"/>
    <n v="6.9"/>
    <n v="3.1"/>
  </r>
  <r>
    <n v="7"/>
    <x v="1"/>
    <x v="6"/>
    <n v="3.5"/>
    <n v="0.8"/>
    <n v="5.2"/>
    <n v="-2.5"/>
  </r>
  <r>
    <n v="8"/>
    <x v="1"/>
    <x v="7"/>
    <n v="-1.2"/>
    <n v="1.4"/>
    <n v="3.6"/>
    <n v="-2"/>
  </r>
  <r>
    <n v="9"/>
    <x v="1"/>
    <x v="8"/>
    <n v="4.3"/>
    <n v="1.8"/>
    <n v="-0.6"/>
    <n v="2.2000000000000002"/>
  </r>
  <r>
    <n v="10"/>
    <x v="2"/>
    <x v="9"/>
    <n v="1.9"/>
    <n v="4.0999999999999996"/>
    <n v="1"/>
    <n v="-0.1"/>
  </r>
  <r>
    <n v="11"/>
    <x v="1"/>
    <x v="10"/>
    <n v="2"/>
    <n v="1.4"/>
    <n v="-2.6"/>
    <n v="0"/>
  </r>
  <r>
    <n v="12"/>
    <x v="0"/>
    <x v="11"/>
    <n v="0.4"/>
    <n v="2.1"/>
    <n v="5.7"/>
    <n v="1.5"/>
  </r>
  <r>
    <n v="13"/>
    <x v="1"/>
    <x v="12"/>
    <n v="-0.4"/>
    <n v="-0.9"/>
    <n v="1.3"/>
    <n v="3.8"/>
  </r>
  <r>
    <n v="14"/>
    <x v="0"/>
    <x v="13"/>
    <n v="-1.5"/>
    <n v="0.2"/>
    <n v="8.4"/>
    <n v="1.7"/>
  </r>
  <r>
    <n v="15"/>
    <x v="2"/>
    <x v="14"/>
    <n v="2.2000000000000002"/>
    <n v="-0.9"/>
    <n v="0.8"/>
    <n v="1.7"/>
  </r>
  <r>
    <n v="16"/>
    <x v="2"/>
    <x v="14"/>
    <n v="3.1"/>
    <n v="1.3"/>
    <n v="-1.7"/>
    <n v="2.2000000000000002"/>
  </r>
  <r>
    <n v="17"/>
    <x v="0"/>
    <x v="15"/>
    <n v="1.2"/>
    <n v="0.9"/>
    <n v="4.2"/>
    <n v="1.4"/>
  </r>
  <r>
    <n v="18"/>
    <x v="0"/>
    <x v="16"/>
    <n v="-0.4"/>
    <n v="-2.4"/>
    <n v="5.6"/>
    <n v="-3.1"/>
  </r>
  <r>
    <n v="19"/>
    <x v="1"/>
    <x v="17"/>
    <n v="0.5"/>
    <n v="1.3"/>
    <n v="2.2999999999999998"/>
    <n v="1.4"/>
  </r>
  <r>
    <n v="20"/>
    <x v="1"/>
    <x v="17"/>
    <n v="-1.5"/>
    <n v="0.7"/>
    <n v="1.6"/>
    <n v="8"/>
  </r>
  <r>
    <n v="21"/>
    <x v="1"/>
    <x v="18"/>
    <n v="1.6"/>
    <n v="4.2"/>
    <n v="-1.1000000000000001"/>
    <n v="1.3"/>
  </r>
  <r>
    <n v="22"/>
    <x v="0"/>
    <x v="13"/>
    <n v="-2.2000000000000002"/>
    <n v="1.6"/>
    <n v="3.4"/>
    <n v="-2.6"/>
  </r>
  <r>
    <n v="23"/>
    <x v="1"/>
    <x v="1"/>
    <n v="2.6"/>
    <n v="-0.2"/>
    <n v="0"/>
    <n v="0.1"/>
  </r>
  <r>
    <n v="24"/>
    <x v="0"/>
    <x v="7"/>
    <n v="-2.2000000000000002"/>
    <n v="1.3"/>
    <n v="4.5"/>
    <n v="-3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n v="4.0999999999999996"/>
    <n v="7.5"/>
    <n v="2.4"/>
  </r>
  <r>
    <x v="1"/>
    <x v="1"/>
    <x v="1"/>
    <x v="1"/>
    <n v="-1.6"/>
    <n v="5.3"/>
    <n v="4.5999999999999996"/>
  </r>
  <r>
    <x v="2"/>
    <x v="2"/>
    <x v="2"/>
    <x v="2"/>
    <n v="-3.4"/>
    <n v="0.6"/>
    <n v="0.6"/>
  </r>
  <r>
    <x v="3"/>
    <x v="0"/>
    <x v="3"/>
    <x v="3"/>
    <n v="-0.2"/>
    <n v="7.9"/>
    <n v="-5.4"/>
  </r>
  <r>
    <x v="4"/>
    <x v="0"/>
    <x v="4"/>
    <x v="4"/>
    <n v="-1.3"/>
    <n v="6.4"/>
    <n v="0.3"/>
  </r>
  <r>
    <x v="5"/>
    <x v="2"/>
    <x v="5"/>
    <x v="5"/>
    <n v="1.1000000000000001"/>
    <n v="6.9"/>
    <n v="3.1"/>
  </r>
  <r>
    <x v="6"/>
    <x v="1"/>
    <x v="6"/>
    <x v="6"/>
    <n v="0.8"/>
    <n v="5.2"/>
    <n v="-2.5"/>
  </r>
  <r>
    <x v="7"/>
    <x v="1"/>
    <x v="7"/>
    <x v="7"/>
    <n v="1.4"/>
    <n v="3.6"/>
    <n v="-2"/>
  </r>
  <r>
    <x v="8"/>
    <x v="1"/>
    <x v="8"/>
    <x v="8"/>
    <n v="1.8"/>
    <n v="-0.6"/>
    <n v="2.2000000000000002"/>
  </r>
  <r>
    <x v="9"/>
    <x v="2"/>
    <x v="9"/>
    <x v="9"/>
    <n v="4.0999999999999996"/>
    <n v="1"/>
    <n v="-0.1"/>
  </r>
  <r>
    <x v="10"/>
    <x v="1"/>
    <x v="10"/>
    <x v="10"/>
    <n v="1.4"/>
    <n v="-2.6"/>
    <n v="0"/>
  </r>
  <r>
    <x v="11"/>
    <x v="0"/>
    <x v="11"/>
    <x v="11"/>
    <n v="2.1"/>
    <n v="5.7"/>
    <n v="1.5"/>
  </r>
  <r>
    <x v="12"/>
    <x v="1"/>
    <x v="12"/>
    <x v="12"/>
    <n v="-0.9"/>
    <n v="1.3"/>
    <n v="3.8"/>
  </r>
  <r>
    <x v="13"/>
    <x v="0"/>
    <x v="13"/>
    <x v="13"/>
    <n v="0.2"/>
    <n v="8.4"/>
    <n v="1.7"/>
  </r>
  <r>
    <x v="14"/>
    <x v="2"/>
    <x v="14"/>
    <x v="14"/>
    <n v="-0.9"/>
    <n v="0.8"/>
    <n v="1.7"/>
  </r>
  <r>
    <x v="15"/>
    <x v="2"/>
    <x v="14"/>
    <x v="15"/>
    <n v="1.3"/>
    <n v="-1.7"/>
    <n v="2.2000000000000002"/>
  </r>
  <r>
    <x v="16"/>
    <x v="0"/>
    <x v="15"/>
    <x v="16"/>
    <n v="0.9"/>
    <n v="4.2"/>
    <n v="1.4"/>
  </r>
  <r>
    <x v="17"/>
    <x v="0"/>
    <x v="16"/>
    <x v="12"/>
    <n v="-2.4"/>
    <n v="5.6"/>
    <n v="-3.1"/>
  </r>
  <r>
    <x v="18"/>
    <x v="1"/>
    <x v="17"/>
    <x v="4"/>
    <n v="1.3"/>
    <n v="2.2999999999999998"/>
    <n v="1.4"/>
  </r>
  <r>
    <x v="19"/>
    <x v="1"/>
    <x v="17"/>
    <x v="13"/>
    <n v="0.7"/>
    <n v="1.6"/>
    <n v="8"/>
  </r>
  <r>
    <x v="20"/>
    <x v="1"/>
    <x v="18"/>
    <x v="17"/>
    <n v="4.2"/>
    <n v="-1.1000000000000001"/>
    <n v="1.3"/>
  </r>
  <r>
    <x v="21"/>
    <x v="0"/>
    <x v="13"/>
    <x v="2"/>
    <n v="1.6"/>
    <n v="3.4"/>
    <n v="-2.6"/>
  </r>
  <r>
    <x v="22"/>
    <x v="1"/>
    <x v="1"/>
    <x v="18"/>
    <n v="-0.2"/>
    <n v="0"/>
    <n v="0.1"/>
  </r>
  <r>
    <x v="23"/>
    <x v="0"/>
    <x v="7"/>
    <x v="2"/>
    <n v="1.3"/>
    <n v="4.5"/>
    <n v="-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x v="0"/>
    <x v="0"/>
    <n v="2.9"/>
  </r>
  <r>
    <x v="0"/>
    <x v="1"/>
    <n v="1.1000000000000001"/>
  </r>
  <r>
    <x v="0"/>
    <x v="2"/>
    <n v="-2.2000000000000002"/>
  </r>
  <r>
    <x v="0"/>
    <x v="0"/>
    <n v="1"/>
  </r>
  <r>
    <x v="0"/>
    <x v="0"/>
    <n v="0.5"/>
  </r>
  <r>
    <x v="0"/>
    <x v="2"/>
    <n v="2.8"/>
  </r>
  <r>
    <x v="0"/>
    <x v="1"/>
    <n v="3.5"/>
  </r>
  <r>
    <x v="0"/>
    <x v="1"/>
    <n v="-1.2"/>
  </r>
  <r>
    <x v="0"/>
    <x v="1"/>
    <n v="4.3"/>
  </r>
  <r>
    <x v="0"/>
    <x v="2"/>
    <n v="1.9"/>
  </r>
  <r>
    <x v="0"/>
    <x v="1"/>
    <n v="2"/>
  </r>
  <r>
    <x v="0"/>
    <x v="0"/>
    <n v="0.4"/>
  </r>
  <r>
    <x v="0"/>
    <x v="1"/>
    <n v="-0.4"/>
  </r>
  <r>
    <x v="0"/>
    <x v="0"/>
    <n v="-1.5"/>
  </r>
  <r>
    <x v="0"/>
    <x v="2"/>
    <n v="2.2000000000000002"/>
  </r>
  <r>
    <x v="0"/>
    <x v="2"/>
    <n v="3.1"/>
  </r>
  <r>
    <x v="0"/>
    <x v="0"/>
    <n v="1.2"/>
  </r>
  <r>
    <x v="0"/>
    <x v="0"/>
    <n v="-0.4"/>
  </r>
  <r>
    <x v="0"/>
    <x v="1"/>
    <n v="0.5"/>
  </r>
  <r>
    <x v="0"/>
    <x v="1"/>
    <n v="-1.5"/>
  </r>
  <r>
    <x v="0"/>
    <x v="1"/>
    <n v="1.6"/>
  </r>
  <r>
    <x v="0"/>
    <x v="0"/>
    <n v="-2.2000000000000002"/>
  </r>
  <r>
    <x v="0"/>
    <x v="1"/>
    <n v="2.6"/>
  </r>
  <r>
    <x v="0"/>
    <x v="0"/>
    <n v="-2.2000000000000002"/>
  </r>
  <r>
    <x v="1"/>
    <x v="0"/>
    <n v="4.0999999999999996"/>
  </r>
  <r>
    <x v="1"/>
    <x v="1"/>
    <n v="-1.6"/>
  </r>
  <r>
    <x v="1"/>
    <x v="2"/>
    <n v="-3.4"/>
  </r>
  <r>
    <x v="1"/>
    <x v="0"/>
    <n v="-0.2"/>
  </r>
  <r>
    <x v="1"/>
    <x v="0"/>
    <n v="-1.3"/>
  </r>
  <r>
    <x v="1"/>
    <x v="2"/>
    <n v="1.1000000000000001"/>
  </r>
  <r>
    <x v="1"/>
    <x v="1"/>
    <n v="0.8"/>
  </r>
  <r>
    <x v="1"/>
    <x v="1"/>
    <n v="1.4"/>
  </r>
  <r>
    <x v="1"/>
    <x v="1"/>
    <n v="1.8"/>
  </r>
  <r>
    <x v="1"/>
    <x v="2"/>
    <n v="4.0999999999999996"/>
  </r>
  <r>
    <x v="1"/>
    <x v="1"/>
    <n v="1.4"/>
  </r>
  <r>
    <x v="1"/>
    <x v="0"/>
    <n v="2.1"/>
  </r>
  <r>
    <x v="1"/>
    <x v="1"/>
    <n v="-0.9"/>
  </r>
  <r>
    <x v="1"/>
    <x v="0"/>
    <n v="0.2"/>
  </r>
  <r>
    <x v="1"/>
    <x v="2"/>
    <n v="-0.9"/>
  </r>
  <r>
    <x v="1"/>
    <x v="2"/>
    <n v="1.3"/>
  </r>
  <r>
    <x v="1"/>
    <x v="0"/>
    <n v="0.9"/>
  </r>
  <r>
    <x v="1"/>
    <x v="0"/>
    <n v="-2.4"/>
  </r>
  <r>
    <x v="1"/>
    <x v="1"/>
    <n v="1.3"/>
  </r>
  <r>
    <x v="1"/>
    <x v="1"/>
    <n v="0.7"/>
  </r>
  <r>
    <x v="1"/>
    <x v="1"/>
    <n v="4.2"/>
  </r>
  <r>
    <x v="1"/>
    <x v="0"/>
    <n v="1.6"/>
  </r>
  <r>
    <x v="1"/>
    <x v="1"/>
    <n v="-0.2"/>
  </r>
  <r>
    <x v="1"/>
    <x v="0"/>
    <n v="1.3"/>
  </r>
  <r>
    <x v="2"/>
    <x v="0"/>
    <n v="7.5"/>
  </r>
  <r>
    <x v="2"/>
    <x v="1"/>
    <n v="5.3"/>
  </r>
  <r>
    <x v="2"/>
    <x v="2"/>
    <n v="0.6"/>
  </r>
  <r>
    <x v="2"/>
    <x v="0"/>
    <n v="7.9"/>
  </r>
  <r>
    <x v="2"/>
    <x v="0"/>
    <n v="6.4"/>
  </r>
  <r>
    <x v="2"/>
    <x v="2"/>
    <n v="6.9"/>
  </r>
  <r>
    <x v="2"/>
    <x v="1"/>
    <n v="5.2"/>
  </r>
  <r>
    <x v="2"/>
    <x v="1"/>
    <n v="3.6"/>
  </r>
  <r>
    <x v="2"/>
    <x v="1"/>
    <n v="-0.6"/>
  </r>
  <r>
    <x v="2"/>
    <x v="2"/>
    <n v="1"/>
  </r>
  <r>
    <x v="2"/>
    <x v="1"/>
    <n v="-2.6"/>
  </r>
  <r>
    <x v="2"/>
    <x v="0"/>
    <n v="5.7"/>
  </r>
  <r>
    <x v="2"/>
    <x v="1"/>
    <n v="1.3"/>
  </r>
  <r>
    <x v="2"/>
    <x v="0"/>
    <n v="8.4"/>
  </r>
  <r>
    <x v="2"/>
    <x v="2"/>
    <n v="0.8"/>
  </r>
  <r>
    <x v="2"/>
    <x v="2"/>
    <n v="-1.7"/>
  </r>
  <r>
    <x v="2"/>
    <x v="0"/>
    <n v="4.2"/>
  </r>
  <r>
    <x v="2"/>
    <x v="0"/>
    <n v="5.6"/>
  </r>
  <r>
    <x v="2"/>
    <x v="1"/>
    <n v="2.2999999999999998"/>
  </r>
  <r>
    <x v="2"/>
    <x v="1"/>
    <n v="1.6"/>
  </r>
  <r>
    <x v="2"/>
    <x v="1"/>
    <n v="-1.1000000000000001"/>
  </r>
  <r>
    <x v="2"/>
    <x v="0"/>
    <n v="3.4"/>
  </r>
  <r>
    <x v="2"/>
    <x v="1"/>
    <n v="0"/>
  </r>
  <r>
    <x v="2"/>
    <x v="0"/>
    <n v="4.5"/>
  </r>
  <r>
    <x v="3"/>
    <x v="0"/>
    <n v="2.4"/>
  </r>
  <r>
    <x v="3"/>
    <x v="1"/>
    <n v="4.5999999999999996"/>
  </r>
  <r>
    <x v="3"/>
    <x v="2"/>
    <n v="0.6"/>
  </r>
  <r>
    <x v="3"/>
    <x v="0"/>
    <n v="-5.4"/>
  </r>
  <r>
    <x v="3"/>
    <x v="0"/>
    <n v="0.3"/>
  </r>
  <r>
    <x v="3"/>
    <x v="2"/>
    <n v="3.1"/>
  </r>
  <r>
    <x v="3"/>
    <x v="1"/>
    <n v="-2.5"/>
  </r>
  <r>
    <x v="3"/>
    <x v="1"/>
    <n v="-2"/>
  </r>
  <r>
    <x v="3"/>
    <x v="1"/>
    <n v="2.2000000000000002"/>
  </r>
  <r>
    <x v="3"/>
    <x v="2"/>
    <n v="-0.1"/>
  </r>
  <r>
    <x v="3"/>
    <x v="1"/>
    <n v="0"/>
  </r>
  <r>
    <x v="3"/>
    <x v="0"/>
    <n v="1.5"/>
  </r>
  <r>
    <x v="3"/>
    <x v="1"/>
    <n v="3.8"/>
  </r>
  <r>
    <x v="3"/>
    <x v="0"/>
    <n v="1.7"/>
  </r>
  <r>
    <x v="3"/>
    <x v="2"/>
    <n v="1.7"/>
  </r>
  <r>
    <x v="3"/>
    <x v="2"/>
    <n v="2.2000000000000002"/>
  </r>
  <r>
    <x v="3"/>
    <x v="0"/>
    <n v="1.4"/>
  </r>
  <r>
    <x v="3"/>
    <x v="0"/>
    <n v="-3.1"/>
  </r>
  <r>
    <x v="3"/>
    <x v="1"/>
    <n v="1.4"/>
  </r>
  <r>
    <x v="3"/>
    <x v="1"/>
    <n v="8"/>
  </r>
  <r>
    <x v="3"/>
    <x v="1"/>
    <n v="1.3"/>
  </r>
  <r>
    <x v="3"/>
    <x v="0"/>
    <n v="-2.6"/>
  </r>
  <r>
    <x v="3"/>
    <x v="1"/>
    <n v="0.1"/>
  </r>
  <r>
    <x v="3"/>
    <x v="0"/>
    <n v="-3.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</r>
  <r>
    <x v="1"/>
    <x v="1"/>
  </r>
  <r>
    <x v="2"/>
    <x v="2"/>
  </r>
  <r>
    <x v="0"/>
    <x v="3"/>
  </r>
  <r>
    <x v="0"/>
    <x v="4"/>
  </r>
  <r>
    <x v="2"/>
    <x v="5"/>
  </r>
  <r>
    <x v="1"/>
    <x v="6"/>
  </r>
  <r>
    <x v="1"/>
    <x v="7"/>
  </r>
  <r>
    <x v="1"/>
    <x v="8"/>
  </r>
  <r>
    <x v="2"/>
    <x v="9"/>
  </r>
  <r>
    <x v="1"/>
    <x v="10"/>
  </r>
  <r>
    <x v="0"/>
    <x v="11"/>
  </r>
  <r>
    <x v="1"/>
    <x v="12"/>
  </r>
  <r>
    <x v="0"/>
    <x v="13"/>
  </r>
  <r>
    <x v="2"/>
    <x v="14"/>
  </r>
  <r>
    <x v="2"/>
    <x v="14"/>
  </r>
  <r>
    <x v="0"/>
    <x v="15"/>
  </r>
  <r>
    <x v="0"/>
    <x v="16"/>
  </r>
  <r>
    <x v="1"/>
    <x v="17"/>
  </r>
  <r>
    <x v="1"/>
    <x v="17"/>
  </r>
  <r>
    <x v="1"/>
    <x v="18"/>
  </r>
  <r>
    <x v="0"/>
    <x v="13"/>
  </r>
  <r>
    <x v="1"/>
    <x v="1"/>
  </r>
  <r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29" cacheId="3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 chartFormat="2">
  <location ref="A3:C6" firstHeaderRow="0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Átlag / infarct size (%)" fld="1" subtotal="average" baseField="0" baseItem="0"/>
    <dataField name="Szórás / infarct size (%)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imutatás22" cacheId="2" applyNumberFormats="0" applyBorderFormats="0" applyFontFormats="0" applyPatternFormats="0" applyAlignmentFormats="0" applyWidthHeightFormats="1" dataCaption="Értékek" updatedVersion="6" minRefreshableVersion="3" useAutoFormatting="1" rowGrandTotals="0" colGrandTotals="0" itemPrintTitles="1" createdVersion="6" indent="0" outline="1" outlineData="1" multipleFieldFilters="0">
  <location ref="A3:I8" firstHeaderRow="1" firstDataRow="3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>
      <x v="2"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Átlag / measured value (mV)" fld="2" subtotal="average" baseField="1" baseItem="0"/>
    <dataField name="Szórás / measured value (mV)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imutatás3" cacheId="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F9" firstHeaderRow="0" firstDataRow="1" firstDataCol="1" rowPageCount="1" colPageCount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2"/>
    </i>
    <i>
      <x v="5"/>
    </i>
    <i>
      <x v="9"/>
    </i>
    <i>
      <x v="14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Összeg / infarct size (%)" fld="2" baseField="0" baseItem="0"/>
    <dataField name="Összeg / ST 10' (mV)" fld="3" baseField="0" baseItem="0"/>
    <dataField name="Összeg / ST 30' (mV)" fld="4" baseField="0" baseItem="0"/>
    <dataField name="Összeg / ST 50' (mV)" fld="5" baseField="0" baseItem="0"/>
    <dataField name="Összeg / ST 180' (mV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imutatás9" cacheId="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F13" firstHeaderRow="0" firstDataRow="1" firstDataCol="1" rowPageCount="1" colPageCount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3"/>
    </i>
    <i>
      <x v="4"/>
    </i>
    <i>
      <x v="11"/>
    </i>
    <i>
      <x v="13"/>
    </i>
    <i>
      <x v="16"/>
    </i>
    <i>
      <x v="17"/>
    </i>
    <i>
      <x v="21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Összeg / infarct size (%)" fld="2" baseField="0" baseItem="0"/>
    <dataField name="Összeg / ST 10' (mV)" fld="3" baseField="0" baseItem="0"/>
    <dataField name="Összeg / ST 30' (mV)" fld="4" baseField="0" baseItem="0"/>
    <dataField name="Összeg / ST 50' (mV)" fld="5" baseField="0" baseItem="0"/>
    <dataField name="Összeg / ST 180' (mV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imutatás10" cacheId="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F14" firstHeaderRow="0" firstDataRow="1" firstDataCol="1" rowPageCount="1" colPageCount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 v="1"/>
    </i>
    <i>
      <x v="6"/>
    </i>
    <i>
      <x v="7"/>
    </i>
    <i>
      <x v="8"/>
    </i>
    <i>
      <x v="10"/>
    </i>
    <i>
      <x v="12"/>
    </i>
    <i>
      <x v="18"/>
    </i>
    <i>
      <x v="19"/>
    </i>
    <i>
      <x v="20"/>
    </i>
    <i>
      <x v="2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Összeg / infarct size (%)" fld="2" baseField="0" baseItem="0"/>
    <dataField name="Összeg / ST 10' (mV)" fld="3" baseField="0" baseItem="0"/>
    <dataField name="Összeg / ST 30' (mV)" fld="4" baseField="0" baseItem="0"/>
    <dataField name="Összeg / ST 50' (mV)" fld="5" baseField="0" baseItem="0"/>
    <dataField name="Összeg / ST 180' (mV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F7" firstHeaderRow="0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Átlag / infarct size (%)" fld="2" subtotal="average" baseField="1" baseItem="0"/>
    <dataField name="Átlag / ST 10' (mV)" fld="3" subtotal="average" baseField="1" baseItem="0"/>
    <dataField name="Átlag / ST 30' (mV)" fld="4" subtotal="average" baseField="1" baseItem="0"/>
    <dataField name="Átlag / ST 50' (mV)" fld="5" subtotal="average" baseField="1" baseItem="0"/>
    <dataField name="Átlag / ST 180' (mV)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Kimutatás6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F7" firstHeaderRow="0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zórás / infarct size (%)" fld="2" subtotal="stdDev" baseField="1" baseItem="0"/>
    <dataField name="Szórás / ST 10' (mV)" fld="3" subtotal="stdDev" baseField="1" baseItem="0"/>
    <dataField name="Szórás / ST 30' (mV)" fld="4" subtotal="stdDev" baseField="1" baseItem="0"/>
    <dataField name="Szórás / ST 50' (mV)" fld="5" subtotal="stdDev" baseField="1" baseItem="0"/>
    <dataField name="Szórás / ST 180' (mV)" fld="6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Kimutatás8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4">
  <location ref="A10:F14" firstHeaderRow="0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zórás / infarct size (%)" fld="2" subtotal="stdDev" baseField="1" baseItem="0"/>
    <dataField name="Szórás / ST 10' (mV)" fld="3" subtotal="stdDev" baseField="1" baseItem="0"/>
    <dataField name="Szórás / ST 30' (mV)" fld="4" subtotal="stdDev" baseField="1" baseItem="0"/>
    <dataField name="Szórás / ST 50' (mV)" fld="5" subtotal="stdDev" baseField="1" baseItem="0"/>
    <dataField name="Szórás / ST 180' (mV)" fld="6" subtotal="stdDev" baseField="1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Kimutatás7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A3:F7" firstHeaderRow="0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20">
        <item x="2"/>
        <item x="9"/>
        <item x="14"/>
        <item x="5"/>
        <item x="8"/>
        <item x="18"/>
        <item x="17"/>
        <item x="1"/>
        <item x="6"/>
        <item x="12"/>
        <item x="10"/>
        <item x="7"/>
        <item x="13"/>
        <item x="16"/>
        <item x="15"/>
        <item x="11"/>
        <item x="0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nnyiség / infarct size (%)" fld="2" subtotal="count" baseField="1" baseItem="0"/>
    <dataField name="Mennyiség / ST 10' (mV)" fld="3" subtotal="count" baseField="1" baseItem="0"/>
    <dataField name="Mennyiség / ST 30' (mV)" fld="4" subtotal="count" baseField="1" baseItem="0"/>
    <dataField name="Mennyiség / ST 50' (mV)" fld="5" subtotal="count" baseField="1" baseItem="0"/>
    <dataField name="Mennyiség / ST 180' (mV)" fld="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4.4" x14ac:dyDescent="0.3"/>
  <cols>
    <col min="1" max="1" width="10.6640625" bestFit="1" customWidth="1"/>
    <col min="2" max="2" width="10" bestFit="1" customWidth="1"/>
    <col min="3" max="3" width="14.109375" bestFit="1" customWidth="1"/>
    <col min="4" max="6" width="10.6640625" bestFit="1" customWidth="1"/>
    <col min="7" max="7" width="11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</v>
      </c>
      <c r="B2" t="s">
        <v>3</v>
      </c>
      <c r="C2">
        <v>52</v>
      </c>
      <c r="D2" s="1">
        <v>2.9</v>
      </c>
      <c r="E2" s="1">
        <v>4.0999999999999996</v>
      </c>
      <c r="F2" s="1">
        <v>7.5</v>
      </c>
      <c r="G2" s="1">
        <v>2.4</v>
      </c>
    </row>
    <row r="3" spans="1:7" x14ac:dyDescent="0.3">
      <c r="A3">
        <v>2</v>
      </c>
      <c r="B3" t="s">
        <v>4</v>
      </c>
      <c r="C3">
        <v>30</v>
      </c>
      <c r="D3" s="1">
        <v>1.1000000000000001</v>
      </c>
      <c r="E3" s="1">
        <v>-1.6</v>
      </c>
      <c r="F3" s="1">
        <v>5.3</v>
      </c>
      <c r="G3" s="1">
        <v>4.5999999999999996</v>
      </c>
    </row>
    <row r="4" spans="1:7" x14ac:dyDescent="0.3">
      <c r="A4">
        <v>3</v>
      </c>
      <c r="B4" t="s">
        <v>5</v>
      </c>
      <c r="C4">
        <v>10</v>
      </c>
      <c r="D4" s="1">
        <v>-2.2000000000000002</v>
      </c>
      <c r="E4" s="1">
        <v>-3.4</v>
      </c>
      <c r="F4" s="1">
        <v>0.6</v>
      </c>
      <c r="G4" s="1">
        <v>0.6</v>
      </c>
    </row>
    <row r="5" spans="1:7" x14ac:dyDescent="0.3">
      <c r="A5">
        <v>4</v>
      </c>
      <c r="B5" t="s">
        <v>3</v>
      </c>
      <c r="C5">
        <v>54</v>
      </c>
      <c r="D5" s="1">
        <v>1</v>
      </c>
      <c r="E5" s="1">
        <v>-0.2</v>
      </c>
      <c r="F5" s="1">
        <v>7.9</v>
      </c>
      <c r="G5" s="1">
        <v>-5.4</v>
      </c>
    </row>
    <row r="6" spans="1:7" x14ac:dyDescent="0.3">
      <c r="A6">
        <v>5</v>
      </c>
      <c r="B6" t="s">
        <v>3</v>
      </c>
      <c r="C6">
        <v>56</v>
      </c>
      <c r="D6" s="1">
        <v>0.5</v>
      </c>
      <c r="E6" s="1">
        <v>-1.3</v>
      </c>
      <c r="F6" s="1">
        <v>6.4</v>
      </c>
      <c r="G6" s="1">
        <v>0.3</v>
      </c>
    </row>
    <row r="7" spans="1:7" x14ac:dyDescent="0.3">
      <c r="A7">
        <v>6</v>
      </c>
      <c r="B7" t="s">
        <v>5</v>
      </c>
      <c r="C7">
        <v>20</v>
      </c>
      <c r="D7" s="1">
        <v>2.8</v>
      </c>
      <c r="E7" s="1">
        <v>1.1000000000000001</v>
      </c>
      <c r="F7" s="1">
        <v>6.9</v>
      </c>
      <c r="G7" s="1">
        <v>3.1</v>
      </c>
    </row>
    <row r="8" spans="1:7" x14ac:dyDescent="0.3">
      <c r="A8">
        <v>7</v>
      </c>
      <c r="B8" t="s">
        <v>4</v>
      </c>
      <c r="C8">
        <v>32</v>
      </c>
      <c r="D8" s="1">
        <v>3.5</v>
      </c>
      <c r="E8" s="1">
        <v>0.8</v>
      </c>
      <c r="F8" s="1">
        <v>5.2</v>
      </c>
      <c r="G8" s="1">
        <v>-2.5</v>
      </c>
    </row>
    <row r="9" spans="1:7" x14ac:dyDescent="0.3">
      <c r="A9">
        <v>8</v>
      </c>
      <c r="B9" t="s">
        <v>4</v>
      </c>
      <c r="C9">
        <v>41</v>
      </c>
      <c r="D9" s="1">
        <v>-1.2</v>
      </c>
      <c r="E9" s="1">
        <v>1.4</v>
      </c>
      <c r="F9" s="1">
        <v>3.6</v>
      </c>
      <c r="G9" s="1">
        <v>-2</v>
      </c>
    </row>
    <row r="10" spans="1:7" x14ac:dyDescent="0.3">
      <c r="A10">
        <v>9</v>
      </c>
      <c r="B10" t="s">
        <v>4</v>
      </c>
      <c r="C10">
        <v>22</v>
      </c>
      <c r="D10" s="1">
        <v>4.3</v>
      </c>
      <c r="E10" s="1">
        <v>1.8</v>
      </c>
      <c r="F10" s="1">
        <v>-0.6</v>
      </c>
      <c r="G10" s="1">
        <v>2.2000000000000002</v>
      </c>
    </row>
    <row r="11" spans="1:7" x14ac:dyDescent="0.3">
      <c r="A11">
        <v>10</v>
      </c>
      <c r="B11" t="s">
        <v>5</v>
      </c>
      <c r="C11">
        <v>13</v>
      </c>
      <c r="D11" s="1">
        <v>1.9</v>
      </c>
      <c r="E11" s="1">
        <v>4.0999999999999996</v>
      </c>
      <c r="F11" s="1">
        <v>1</v>
      </c>
      <c r="G11" s="1">
        <v>-0.1</v>
      </c>
    </row>
    <row r="12" spans="1:7" x14ac:dyDescent="0.3">
      <c r="A12">
        <v>11</v>
      </c>
      <c r="B12" t="s">
        <v>4</v>
      </c>
      <c r="C12">
        <v>36</v>
      </c>
      <c r="D12" s="1">
        <v>2</v>
      </c>
      <c r="E12" s="1">
        <v>1.4</v>
      </c>
      <c r="F12" s="1">
        <v>-2.6</v>
      </c>
      <c r="G12" s="1">
        <v>0</v>
      </c>
    </row>
    <row r="13" spans="1:7" x14ac:dyDescent="0.3">
      <c r="A13">
        <v>12</v>
      </c>
      <c r="B13" t="s">
        <v>3</v>
      </c>
      <c r="C13">
        <v>50</v>
      </c>
      <c r="D13" s="1">
        <v>0.4</v>
      </c>
      <c r="E13" s="1">
        <v>2.1</v>
      </c>
      <c r="F13" s="1">
        <v>5.7</v>
      </c>
      <c r="G13" s="1">
        <v>1.5</v>
      </c>
    </row>
    <row r="14" spans="1:7" x14ac:dyDescent="0.3">
      <c r="A14">
        <v>13</v>
      </c>
      <c r="B14" t="s">
        <v>4</v>
      </c>
      <c r="C14">
        <v>33</v>
      </c>
      <c r="D14" s="1">
        <v>-0.4</v>
      </c>
      <c r="E14" s="1">
        <v>-0.9</v>
      </c>
      <c r="F14" s="1">
        <v>1.3</v>
      </c>
      <c r="G14" s="1">
        <v>3.8</v>
      </c>
    </row>
    <row r="15" spans="1:7" x14ac:dyDescent="0.3">
      <c r="A15">
        <v>14</v>
      </c>
      <c r="B15" t="s">
        <v>3</v>
      </c>
      <c r="C15">
        <v>45</v>
      </c>
      <c r="D15" s="1">
        <v>-1.5</v>
      </c>
      <c r="E15" s="1">
        <v>0.2</v>
      </c>
      <c r="F15" s="1">
        <v>8.4</v>
      </c>
      <c r="G15" s="1">
        <v>1.7</v>
      </c>
    </row>
    <row r="16" spans="1:7" x14ac:dyDescent="0.3">
      <c r="A16">
        <v>15</v>
      </c>
      <c r="B16" t="s">
        <v>5</v>
      </c>
      <c r="C16">
        <v>15</v>
      </c>
      <c r="D16" s="1">
        <v>2.2000000000000002</v>
      </c>
      <c r="E16" s="1">
        <v>-0.9</v>
      </c>
      <c r="F16" s="1">
        <v>0.8</v>
      </c>
      <c r="G16" s="1">
        <v>1.7</v>
      </c>
    </row>
    <row r="17" spans="1:7" x14ac:dyDescent="0.3">
      <c r="A17">
        <v>16</v>
      </c>
      <c r="B17" t="s">
        <v>5</v>
      </c>
      <c r="C17">
        <v>15</v>
      </c>
      <c r="D17" s="1">
        <v>3.1</v>
      </c>
      <c r="E17" s="1">
        <v>1.3</v>
      </c>
      <c r="F17" s="1">
        <v>-1.7</v>
      </c>
      <c r="G17" s="1">
        <v>2.2000000000000002</v>
      </c>
    </row>
    <row r="18" spans="1:7" x14ac:dyDescent="0.3">
      <c r="A18">
        <v>17</v>
      </c>
      <c r="B18" t="s">
        <v>3</v>
      </c>
      <c r="C18">
        <v>47</v>
      </c>
      <c r="D18" s="1">
        <v>1.2</v>
      </c>
      <c r="E18" s="1">
        <v>0.9</v>
      </c>
      <c r="F18" s="1">
        <v>4.2</v>
      </c>
      <c r="G18" s="1">
        <v>1.4</v>
      </c>
    </row>
    <row r="19" spans="1:7" x14ac:dyDescent="0.3">
      <c r="A19">
        <v>18</v>
      </c>
      <c r="B19" t="s">
        <v>3</v>
      </c>
      <c r="C19">
        <v>46</v>
      </c>
      <c r="D19" s="1">
        <v>-0.4</v>
      </c>
      <c r="E19" s="1">
        <v>-2.4</v>
      </c>
      <c r="F19" s="1">
        <v>5.6</v>
      </c>
      <c r="G19" s="1">
        <v>-3.1</v>
      </c>
    </row>
    <row r="20" spans="1:7" x14ac:dyDescent="0.3">
      <c r="A20">
        <v>19</v>
      </c>
      <c r="B20" t="s">
        <v>4</v>
      </c>
      <c r="C20">
        <v>29</v>
      </c>
      <c r="D20" s="1">
        <v>0.5</v>
      </c>
      <c r="E20" s="1">
        <v>1.3</v>
      </c>
      <c r="F20" s="1">
        <v>2.2999999999999998</v>
      </c>
      <c r="G20" s="1">
        <v>1.4</v>
      </c>
    </row>
    <row r="21" spans="1:7" x14ac:dyDescent="0.3">
      <c r="A21">
        <v>20</v>
      </c>
      <c r="B21" t="s">
        <v>4</v>
      </c>
      <c r="C21">
        <v>29</v>
      </c>
      <c r="D21" s="1">
        <v>-1.5</v>
      </c>
      <c r="E21" s="1">
        <v>0.7</v>
      </c>
      <c r="F21" s="1">
        <v>1.6</v>
      </c>
      <c r="G21" s="1">
        <v>8</v>
      </c>
    </row>
    <row r="22" spans="1:7" x14ac:dyDescent="0.3">
      <c r="A22">
        <v>21</v>
      </c>
      <c r="B22" t="s">
        <v>4</v>
      </c>
      <c r="C22">
        <v>27</v>
      </c>
      <c r="D22" s="1">
        <v>1.6</v>
      </c>
      <c r="E22" s="1">
        <v>4.2</v>
      </c>
      <c r="F22" s="1">
        <v>-1.1000000000000001</v>
      </c>
      <c r="G22" s="1">
        <v>1.3</v>
      </c>
    </row>
    <row r="23" spans="1:7" x14ac:dyDescent="0.3">
      <c r="A23">
        <v>22</v>
      </c>
      <c r="B23" t="s">
        <v>3</v>
      </c>
      <c r="C23">
        <v>45</v>
      </c>
      <c r="D23" s="1">
        <v>-2.2000000000000002</v>
      </c>
      <c r="E23" s="1">
        <v>1.6</v>
      </c>
      <c r="F23" s="1">
        <v>3.4</v>
      </c>
      <c r="G23" s="1">
        <v>-2.6</v>
      </c>
    </row>
    <row r="24" spans="1:7" x14ac:dyDescent="0.3">
      <c r="A24">
        <v>23</v>
      </c>
      <c r="B24" t="s">
        <v>4</v>
      </c>
      <c r="C24">
        <v>30</v>
      </c>
      <c r="D24" s="1">
        <v>2.6</v>
      </c>
      <c r="E24" s="1">
        <v>-0.2</v>
      </c>
      <c r="F24" s="1">
        <v>0</v>
      </c>
      <c r="G24" s="1">
        <v>0.1</v>
      </c>
    </row>
    <row r="25" spans="1:7" x14ac:dyDescent="0.3">
      <c r="A25">
        <v>24</v>
      </c>
      <c r="B25" t="s">
        <v>3</v>
      </c>
      <c r="C25">
        <v>41</v>
      </c>
      <c r="D25" s="1">
        <v>-2.2000000000000002</v>
      </c>
      <c r="E25" s="1">
        <v>1.3</v>
      </c>
      <c r="F25" s="1">
        <v>4.5</v>
      </c>
      <c r="G25" s="1">
        <v>-3.4</v>
      </c>
    </row>
    <row r="27" spans="1:7" x14ac:dyDescent="0.3">
      <c r="B27" t="s">
        <v>10</v>
      </c>
    </row>
    <row r="28" spans="1:7" x14ac:dyDescent="0.3">
      <c r="B28" t="s">
        <v>11</v>
      </c>
      <c r="C28" s="1"/>
    </row>
    <row r="29" spans="1:7" x14ac:dyDescent="0.3">
      <c r="B29" t="s">
        <v>12</v>
      </c>
    </row>
  </sheetData>
  <autoFilter ref="B1:B2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topLeftCell="A4" workbookViewId="0">
      <selection activeCell="A17" sqref="A17:B26"/>
    </sheetView>
  </sheetViews>
  <sheetFormatPr defaultRowHeight="14.4" x14ac:dyDescent="0.3"/>
  <cols>
    <col min="1" max="1" width="12" bestFit="1" customWidth="1"/>
    <col min="2" max="2" width="24.44140625" bestFit="1" customWidth="1"/>
    <col min="3" max="5" width="21.88671875" bestFit="1" customWidth="1"/>
    <col min="6" max="6" width="22.88671875" bestFit="1" customWidth="1"/>
  </cols>
  <sheetData>
    <row r="3" spans="1:6" x14ac:dyDescent="0.3">
      <c r="A3" s="3" t="s">
        <v>13</v>
      </c>
      <c r="B3" t="s">
        <v>35</v>
      </c>
      <c r="C3" t="s">
        <v>36</v>
      </c>
      <c r="D3" t="s">
        <v>37</v>
      </c>
      <c r="E3" t="s">
        <v>34</v>
      </c>
      <c r="F3" t="s">
        <v>38</v>
      </c>
    </row>
    <row r="4" spans="1:6" x14ac:dyDescent="0.3">
      <c r="A4" s="4" t="s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</row>
    <row r="5" spans="1:6" x14ac:dyDescent="0.3">
      <c r="A5" s="4" t="s">
        <v>3</v>
      </c>
      <c r="B5" s="2">
        <v>9</v>
      </c>
      <c r="C5" s="2">
        <v>9</v>
      </c>
      <c r="D5" s="2">
        <v>9</v>
      </c>
      <c r="E5" s="2">
        <v>9</v>
      </c>
      <c r="F5" s="2">
        <v>9</v>
      </c>
    </row>
    <row r="6" spans="1:6" x14ac:dyDescent="0.3">
      <c r="A6" s="4" t="s">
        <v>4</v>
      </c>
      <c r="B6" s="2">
        <v>10</v>
      </c>
      <c r="C6" s="2">
        <v>10</v>
      </c>
      <c r="D6" s="2">
        <v>10</v>
      </c>
      <c r="E6" s="2">
        <v>10</v>
      </c>
      <c r="F6" s="2">
        <v>10</v>
      </c>
    </row>
    <row r="7" spans="1:6" x14ac:dyDescent="0.3">
      <c r="A7" s="4" t="s">
        <v>14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</row>
    <row r="10" spans="1:6" x14ac:dyDescent="0.3">
      <c r="A10" s="3" t="s">
        <v>13</v>
      </c>
      <c r="B10" s="3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6" x14ac:dyDescent="0.3">
      <c r="A11" s="4" t="s">
        <v>5</v>
      </c>
      <c r="B11" s="2">
        <v>3.6469165057620954</v>
      </c>
      <c r="C11" s="2">
        <v>2.1547621678505497</v>
      </c>
      <c r="D11" s="2">
        <v>2.7889065957826555</v>
      </c>
      <c r="E11" s="2">
        <v>3.1995312156626947</v>
      </c>
      <c r="F11" s="2">
        <v>1.2708265027138834</v>
      </c>
    </row>
    <row r="12" spans="1:6" x14ac:dyDescent="0.3">
      <c r="A12" s="4" t="s">
        <v>3</v>
      </c>
      <c r="B12" s="2">
        <v>4.8762462794426034</v>
      </c>
      <c r="C12" s="2">
        <v>1.7080690852538722</v>
      </c>
      <c r="D12" s="2">
        <v>1.9170289512680811</v>
      </c>
      <c r="E12" s="2">
        <v>1.741487231586204</v>
      </c>
      <c r="F12" s="2">
        <v>2.8346075566116733</v>
      </c>
    </row>
    <row r="13" spans="1:6" x14ac:dyDescent="0.3">
      <c r="A13" s="4" t="s">
        <v>4</v>
      </c>
      <c r="B13" s="2">
        <v>5.130518708885309</v>
      </c>
      <c r="C13" s="2">
        <v>1.9363482239629433</v>
      </c>
      <c r="D13" s="2">
        <v>1.602394042258853</v>
      </c>
      <c r="E13" s="2">
        <v>2.6553928355539242</v>
      </c>
      <c r="F13" s="2">
        <v>3.1585685928210512</v>
      </c>
    </row>
    <row r="14" spans="1:6" x14ac:dyDescent="0.3">
      <c r="A14" s="4" t="s">
        <v>14</v>
      </c>
      <c r="B14" s="2">
        <v>13.730058002558588</v>
      </c>
      <c r="C14" s="2">
        <v>1.942581578314228</v>
      </c>
      <c r="D14" s="2">
        <v>1.9145325232569685</v>
      </c>
      <c r="E14" s="2">
        <v>3.2303250610426186</v>
      </c>
      <c r="F14" s="2">
        <v>2.9025725720870241</v>
      </c>
    </row>
    <row r="17" spans="1:6" x14ac:dyDescent="0.3">
      <c r="A17" s="4" t="s">
        <v>28</v>
      </c>
    </row>
    <row r="18" spans="1:6" x14ac:dyDescent="0.3">
      <c r="A18" s="4" t="s">
        <v>5</v>
      </c>
      <c r="B18">
        <f>GETPIVOTDATA("Szórás / infarct size (%)",$A$10,"treatment","p") / SQRT(GETPIVOTDATA("Mennyiség / infarct size (%)",$A$3,"treatment","p"))</f>
        <v>1.6309506430300096</v>
      </c>
      <c r="C18">
        <f>GETPIVOTDATA("Szórás / ST 10' (mV)",$A$10,"treatment","p") / SQRT(GETPIVOTDATA("Mennyiség / ST 10' (mV)",$A$3,"treatment","p"))</f>
        <v>0.96363893653172816</v>
      </c>
      <c r="D18">
        <f>GETPIVOTDATA("Szórás / ST 30' (mV)",$A$10,"treatment","p") / SQRT(GETPIVOTDATA("Mennyiség / ST 30' (mV)",$A$3,"treatment","p"))</f>
        <v>1.2472369462135091</v>
      </c>
      <c r="E18">
        <f>GETPIVOTDATA("Szórás / ST 50' (mV)",$A$10,"treatment","p") / SQRT(GETPIVOTDATA("Mennyiség / ST 50' (mV)",$A$3,"treatment","p"))</f>
        <v>1.4308738588708649</v>
      </c>
      <c r="F18">
        <f>GETPIVOTDATA("Szórás / ST 180' (mV)",$A$10,"treatment","p") / SQRT(GETPIVOTDATA("Mennyiség / ST 180' (mV)",$A$3,"treatment","p"))</f>
        <v>0.56833088953531286</v>
      </c>
    </row>
    <row r="19" spans="1:6" x14ac:dyDescent="0.3">
      <c r="A19" s="4" t="s">
        <v>3</v>
      </c>
      <c r="B19">
        <f>GETPIVOTDATA("Szórás / infarct size (%)",$A$10,"treatment","c") / SQRT(GETPIVOTDATA("Mennyiség / infarct size (%)",$A$3,"treatment","c"))</f>
        <v>1.6254154264808678</v>
      </c>
      <c r="C19">
        <f>GETPIVOTDATA("Szórás / ST 10' (mV)",$A$10,"treatment","c") / SQRT(GETPIVOTDATA("Mennyiség / ST 10' (mV)",$A$3,"treatment","c"))</f>
        <v>0.56935636175129078</v>
      </c>
      <c r="D19">
        <f>GETPIVOTDATA("Szórás / ST 30' (mV)",$A$10,"treatment","c") / SQRT(GETPIVOTDATA("Mennyiség / ST 30' (mV)",$A$3,"treatment","c"))</f>
        <v>0.63900965042269375</v>
      </c>
      <c r="E19">
        <f>GETPIVOTDATA("Szórás / ST 50' (mV)",$A$10,"treatment","c") / SQRT(GETPIVOTDATA("Mennyiség / ST 50' (mV)",$A$3,"treatment","c"))</f>
        <v>0.58049574386206804</v>
      </c>
      <c r="F19">
        <f>GETPIVOTDATA("Szórás / ST 180' (mV)",$A$10,"treatment","c") / SQRT(GETPIVOTDATA("Mennyiség / ST 180' (mV)",$A$3,"treatment","c"))</f>
        <v>0.94486918553722443</v>
      </c>
    </row>
    <row r="20" spans="1:6" x14ac:dyDescent="0.3">
      <c r="A20" s="4" t="s">
        <v>4</v>
      </c>
      <c r="B20">
        <f>GETPIVOTDATA("Szórás / infarct size (%)",$A$10,"treatment","t") / SQRT(GETPIVOTDATA("Mennyiség / infarct size (%)",$A$3,"treatment","t"))</f>
        <v>1.6224124698183928</v>
      </c>
      <c r="C20">
        <f>GETPIVOTDATA("Szórás / ST 10' (mV)",$A$10,"treatment","t") / SQRT(GETPIVOTDATA("Mennyiség / ST 10' (mV)",$A$3,"treatment","t"))</f>
        <v>0.61232707309447332</v>
      </c>
      <c r="D20">
        <f>GETPIVOTDATA("Szórás / ST 30' (mV)",$A$10,"treatment","t") / SQRT(GETPIVOTDATA("Mennyiség / ST 30' (mV)",$A$3,"treatment","t"))</f>
        <v>0.50672148826220764</v>
      </c>
      <c r="E20">
        <f>GETPIVOTDATA("Szórás / ST 50' (mV)",$A$10,"treatment","t") / SQRT(GETPIVOTDATA("Mennyiség / ST 50' (mV)",$A$3,"treatment","t"))</f>
        <v>0.83970894428433407</v>
      </c>
      <c r="F20">
        <f>GETPIVOTDATA("Szórás / ST 180' (mV)",$A$10,"treatment","t") / SQRT(GETPIVOTDATA("Mennyiség / ST 180' (mV)",$A$3,"treatment","t"))</f>
        <v>0.99882708991874836</v>
      </c>
    </row>
    <row r="23" spans="1:6" x14ac:dyDescent="0.3">
      <c r="A23" s="4" t="s">
        <v>26</v>
      </c>
      <c r="B23" s="11" t="s">
        <v>2</v>
      </c>
    </row>
    <row r="24" spans="1:6" x14ac:dyDescent="0.3">
      <c r="A24" s="4" t="s">
        <v>5</v>
      </c>
      <c r="B24" s="2">
        <v>3.6469165057620954</v>
      </c>
    </row>
    <row r="25" spans="1:6" x14ac:dyDescent="0.3">
      <c r="A25" s="4" t="s">
        <v>3</v>
      </c>
      <c r="B25" s="2">
        <v>4.8762462794426034</v>
      </c>
    </row>
    <row r="26" spans="1:6" x14ac:dyDescent="0.3">
      <c r="A26" s="4" t="s">
        <v>4</v>
      </c>
      <c r="B26" s="2">
        <v>5.130518708885309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K13" workbookViewId="0">
      <selection activeCell="Y24" sqref="Y24:Y33"/>
    </sheetView>
  </sheetViews>
  <sheetFormatPr defaultRowHeight="14.4" x14ac:dyDescent="0.3"/>
  <sheetData>
    <row r="1" spans="1:22" x14ac:dyDescent="0.3">
      <c r="K1" t="s">
        <v>2</v>
      </c>
      <c r="P1" t="s">
        <v>39</v>
      </c>
    </row>
    <row r="2" spans="1:22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8</v>
      </c>
      <c r="H2" t="s">
        <v>9</v>
      </c>
      <c r="L2" t="s">
        <v>5</v>
      </c>
      <c r="M2" t="s">
        <v>3</v>
      </c>
      <c r="N2" t="s">
        <v>4</v>
      </c>
    </row>
    <row r="3" spans="1:22" ht="15" thickBot="1" x14ac:dyDescent="0.35">
      <c r="A3" s="4"/>
      <c r="B3">
        <v>3</v>
      </c>
      <c r="C3" t="s">
        <v>5</v>
      </c>
      <c r="D3">
        <v>10</v>
      </c>
      <c r="E3" s="1">
        <v>-2.2000000000000002</v>
      </c>
      <c r="F3" s="1">
        <v>-3.4</v>
      </c>
      <c r="G3" s="1">
        <v>0.6</v>
      </c>
      <c r="H3" s="1">
        <v>0.6</v>
      </c>
      <c r="L3">
        <v>10</v>
      </c>
      <c r="M3">
        <v>52</v>
      </c>
      <c r="N3">
        <v>30</v>
      </c>
      <c r="P3" t="s">
        <v>40</v>
      </c>
    </row>
    <row r="4" spans="1:22" x14ac:dyDescent="0.3">
      <c r="A4" s="4"/>
      <c r="B4">
        <v>6</v>
      </c>
      <c r="C4" t="s">
        <v>5</v>
      </c>
      <c r="D4">
        <v>20</v>
      </c>
      <c r="E4" s="1">
        <v>2.8</v>
      </c>
      <c r="F4" s="1">
        <v>1.1000000000000001</v>
      </c>
      <c r="G4" s="1">
        <v>6.9</v>
      </c>
      <c r="H4" s="1">
        <v>3.1</v>
      </c>
      <c r="L4">
        <v>20</v>
      </c>
      <c r="M4">
        <v>54</v>
      </c>
      <c r="N4">
        <v>32</v>
      </c>
      <c r="P4" s="7" t="s">
        <v>41</v>
      </c>
      <c r="Q4" s="7" t="s">
        <v>42</v>
      </c>
      <c r="R4" s="7" t="s">
        <v>43</v>
      </c>
      <c r="S4" s="7" t="s">
        <v>44</v>
      </c>
      <c r="T4" s="7" t="s">
        <v>45</v>
      </c>
    </row>
    <row r="5" spans="1:22" x14ac:dyDescent="0.3">
      <c r="A5" s="4"/>
      <c r="B5">
        <v>10</v>
      </c>
      <c r="C5" t="s">
        <v>5</v>
      </c>
      <c r="D5">
        <v>13</v>
      </c>
      <c r="E5" s="1">
        <v>1.9</v>
      </c>
      <c r="F5" s="1">
        <v>4.0999999999999996</v>
      </c>
      <c r="G5" s="1">
        <v>1</v>
      </c>
      <c r="H5" s="1">
        <v>-0.1</v>
      </c>
      <c r="L5">
        <v>13</v>
      </c>
      <c r="M5">
        <v>56</v>
      </c>
      <c r="N5">
        <v>41</v>
      </c>
      <c r="P5" s="5" t="s">
        <v>5</v>
      </c>
      <c r="Q5" s="5">
        <v>5</v>
      </c>
      <c r="R5" s="5">
        <v>73</v>
      </c>
      <c r="S5" s="5">
        <v>14.6</v>
      </c>
      <c r="T5" s="5">
        <v>13.300000000000011</v>
      </c>
    </row>
    <row r="6" spans="1:22" x14ac:dyDescent="0.3">
      <c r="B6">
        <v>15</v>
      </c>
      <c r="C6" t="s">
        <v>5</v>
      </c>
      <c r="D6">
        <v>15</v>
      </c>
      <c r="E6" s="1">
        <v>2.2000000000000002</v>
      </c>
      <c r="F6" s="1">
        <v>-0.9</v>
      </c>
      <c r="G6" s="1">
        <v>0.8</v>
      </c>
      <c r="H6" s="1">
        <v>1.7</v>
      </c>
      <c r="L6">
        <v>15</v>
      </c>
      <c r="M6">
        <v>50</v>
      </c>
      <c r="N6">
        <v>22</v>
      </c>
      <c r="P6" s="5" t="s">
        <v>3</v>
      </c>
      <c r="Q6" s="5">
        <v>9</v>
      </c>
      <c r="R6" s="5">
        <v>436</v>
      </c>
      <c r="S6" s="5">
        <v>48.444444444444443</v>
      </c>
      <c r="T6" s="5">
        <v>23.777777777777779</v>
      </c>
    </row>
    <row r="7" spans="1:22" ht="15" thickBot="1" x14ac:dyDescent="0.35">
      <c r="B7">
        <v>16</v>
      </c>
      <c r="C7" t="s">
        <v>5</v>
      </c>
      <c r="D7">
        <v>15</v>
      </c>
      <c r="E7" s="1">
        <v>3.1</v>
      </c>
      <c r="F7" s="1">
        <v>1.3</v>
      </c>
      <c r="G7" s="1">
        <v>-1.7</v>
      </c>
      <c r="H7" s="1">
        <v>2.2000000000000002</v>
      </c>
      <c r="L7">
        <v>15</v>
      </c>
      <c r="M7">
        <v>45</v>
      </c>
      <c r="N7">
        <v>36</v>
      </c>
      <c r="P7" s="6" t="s">
        <v>4</v>
      </c>
      <c r="Q7" s="6">
        <v>10</v>
      </c>
      <c r="R7" s="6">
        <v>309</v>
      </c>
      <c r="S7" s="6">
        <v>30.9</v>
      </c>
      <c r="T7" s="6">
        <v>26.32222222222218</v>
      </c>
    </row>
    <row r="8" spans="1:22" x14ac:dyDescent="0.3">
      <c r="M8">
        <v>47</v>
      </c>
      <c r="N8">
        <v>33</v>
      </c>
    </row>
    <row r="9" spans="1:22" x14ac:dyDescent="0.3">
      <c r="B9" t="s">
        <v>0</v>
      </c>
      <c r="C9" t="s">
        <v>1</v>
      </c>
      <c r="D9" t="s">
        <v>2</v>
      </c>
      <c r="E9" t="s">
        <v>6</v>
      </c>
      <c r="F9" t="s">
        <v>7</v>
      </c>
      <c r="G9" t="s">
        <v>8</v>
      </c>
      <c r="H9" t="s">
        <v>9</v>
      </c>
      <c r="M9">
        <v>46</v>
      </c>
      <c r="N9">
        <v>29</v>
      </c>
    </row>
    <row r="10" spans="1:22" ht="15" thickBot="1" x14ac:dyDescent="0.35">
      <c r="B10">
        <v>1</v>
      </c>
      <c r="C10" t="s">
        <v>3</v>
      </c>
      <c r="D10">
        <v>52</v>
      </c>
      <c r="E10" s="1">
        <v>2.9</v>
      </c>
      <c r="F10" s="1">
        <v>4.0999999999999996</v>
      </c>
      <c r="G10" s="1">
        <v>7.5</v>
      </c>
      <c r="H10" s="1">
        <v>2.4</v>
      </c>
      <c r="M10">
        <v>45</v>
      </c>
      <c r="N10">
        <v>29</v>
      </c>
      <c r="P10" t="s">
        <v>46</v>
      </c>
    </row>
    <row r="11" spans="1:22" x14ac:dyDescent="0.3">
      <c r="B11">
        <v>4</v>
      </c>
      <c r="C11" t="s">
        <v>3</v>
      </c>
      <c r="D11">
        <v>54</v>
      </c>
      <c r="E11" s="1">
        <v>1</v>
      </c>
      <c r="F11" s="1">
        <v>-0.2</v>
      </c>
      <c r="G11" s="1">
        <v>7.9</v>
      </c>
      <c r="H11" s="1">
        <v>-5.4</v>
      </c>
      <c r="M11">
        <v>41</v>
      </c>
      <c r="N11">
        <v>27</v>
      </c>
      <c r="P11" s="7" t="s">
        <v>47</v>
      </c>
      <c r="Q11" s="7" t="s">
        <v>48</v>
      </c>
      <c r="R11" s="7" t="s">
        <v>49</v>
      </c>
      <c r="S11" s="7" t="s">
        <v>50</v>
      </c>
      <c r="T11" s="7" t="s">
        <v>51</v>
      </c>
      <c r="U11" s="7" t="s">
        <v>52</v>
      </c>
      <c r="V11" s="7" t="s">
        <v>53</v>
      </c>
    </row>
    <row r="12" spans="1:22" x14ac:dyDescent="0.3">
      <c r="B12">
        <v>5</v>
      </c>
      <c r="C12" t="s">
        <v>3</v>
      </c>
      <c r="D12">
        <v>56</v>
      </c>
      <c r="E12" s="1">
        <v>0.5</v>
      </c>
      <c r="F12" s="1">
        <v>-1.3</v>
      </c>
      <c r="G12" s="1">
        <v>6.4</v>
      </c>
      <c r="H12" s="1">
        <v>0.3</v>
      </c>
      <c r="N12">
        <v>30</v>
      </c>
      <c r="P12" s="5" t="s">
        <v>54</v>
      </c>
      <c r="Q12" s="5">
        <v>3855.5111111111119</v>
      </c>
      <c r="R12" s="5">
        <v>2</v>
      </c>
      <c r="S12" s="5">
        <v>1927.7555555555559</v>
      </c>
      <c r="T12" s="5">
        <v>84.282726873163881</v>
      </c>
      <c r="U12" s="5">
        <v>9.2646933638889934E-11</v>
      </c>
      <c r="V12" s="5">
        <v>3.4668001115424172</v>
      </c>
    </row>
    <row r="13" spans="1:22" x14ac:dyDescent="0.3">
      <c r="B13">
        <v>12</v>
      </c>
      <c r="C13" t="s">
        <v>3</v>
      </c>
      <c r="D13">
        <v>50</v>
      </c>
      <c r="E13" s="1">
        <v>0.4</v>
      </c>
      <c r="F13" s="1">
        <v>2.1</v>
      </c>
      <c r="G13" s="1">
        <v>5.7</v>
      </c>
      <c r="H13" s="1">
        <v>1.5</v>
      </c>
      <c r="P13" s="5" t="s">
        <v>55</v>
      </c>
      <c r="Q13" s="5">
        <v>480.32222222222219</v>
      </c>
      <c r="R13" s="5">
        <v>21</v>
      </c>
      <c r="S13" s="5">
        <v>22.87248677248677</v>
      </c>
      <c r="T13" s="5"/>
      <c r="U13" s="5"/>
      <c r="V13" s="5"/>
    </row>
    <row r="14" spans="1:22" x14ac:dyDescent="0.3">
      <c r="B14">
        <v>14</v>
      </c>
      <c r="C14" t="s">
        <v>3</v>
      </c>
      <c r="D14">
        <v>45</v>
      </c>
      <c r="E14" s="1">
        <v>-1.5</v>
      </c>
      <c r="F14" s="1">
        <v>0.2</v>
      </c>
      <c r="G14" s="1">
        <v>8.4</v>
      </c>
      <c r="H14" s="1">
        <v>1.7</v>
      </c>
      <c r="P14" s="5"/>
      <c r="Q14" s="5"/>
      <c r="R14" s="5"/>
      <c r="S14" s="5"/>
      <c r="T14" s="5"/>
      <c r="U14" s="5"/>
      <c r="V14" s="5"/>
    </row>
    <row r="15" spans="1:22" ht="15" thickBot="1" x14ac:dyDescent="0.35">
      <c r="B15">
        <v>17</v>
      </c>
      <c r="C15" t="s">
        <v>3</v>
      </c>
      <c r="D15">
        <v>47</v>
      </c>
      <c r="E15" s="1">
        <v>1.2</v>
      </c>
      <c r="F15" s="1">
        <v>0.9</v>
      </c>
      <c r="G15" s="1">
        <v>4.2</v>
      </c>
      <c r="H15" s="1">
        <v>1.4</v>
      </c>
      <c r="P15" s="6" t="s">
        <v>56</v>
      </c>
      <c r="Q15" s="6">
        <v>4335.8333333333339</v>
      </c>
      <c r="R15" s="6">
        <v>23</v>
      </c>
      <c r="S15" s="6"/>
      <c r="T15" s="6"/>
      <c r="U15" s="6"/>
      <c r="V15" s="6"/>
    </row>
    <row r="16" spans="1:22" x14ac:dyDescent="0.3">
      <c r="B16">
        <v>18</v>
      </c>
      <c r="C16" t="s">
        <v>3</v>
      </c>
      <c r="D16">
        <v>46</v>
      </c>
      <c r="E16" s="1">
        <v>-0.4</v>
      </c>
      <c r="F16" s="1">
        <v>-2.4</v>
      </c>
      <c r="G16" s="1">
        <v>5.6</v>
      </c>
      <c r="H16" s="1">
        <v>-3.1</v>
      </c>
    </row>
    <row r="17" spans="2:25" x14ac:dyDescent="0.3">
      <c r="B17">
        <v>22</v>
      </c>
      <c r="C17" t="s">
        <v>3</v>
      </c>
      <c r="D17">
        <v>45</v>
      </c>
      <c r="E17" s="1">
        <v>-2.2000000000000002</v>
      </c>
      <c r="F17" s="1">
        <v>1.6</v>
      </c>
      <c r="G17" s="1">
        <v>3.4</v>
      </c>
      <c r="H17" s="1">
        <v>-2.6</v>
      </c>
    </row>
    <row r="18" spans="2:25" x14ac:dyDescent="0.3">
      <c r="B18">
        <v>24</v>
      </c>
      <c r="C18" t="s">
        <v>3</v>
      </c>
      <c r="D18">
        <v>41</v>
      </c>
      <c r="E18" s="1">
        <v>-2.2000000000000002</v>
      </c>
      <c r="F18" s="1">
        <v>1.3</v>
      </c>
      <c r="G18" s="1">
        <v>4.5</v>
      </c>
      <c r="H18" s="1">
        <v>-3.4</v>
      </c>
      <c r="K18" t="s">
        <v>6</v>
      </c>
      <c r="P18" t="s">
        <v>39</v>
      </c>
    </row>
    <row r="19" spans="2:25" x14ac:dyDescent="0.3">
      <c r="L19" t="s">
        <v>5</v>
      </c>
      <c r="M19" t="s">
        <v>3</v>
      </c>
      <c r="N19" t="s">
        <v>4</v>
      </c>
    </row>
    <row r="20" spans="2:25" ht="15" thickBot="1" x14ac:dyDescent="0.35">
      <c r="B20" t="s">
        <v>0</v>
      </c>
      <c r="C20" t="s">
        <v>1</v>
      </c>
      <c r="D20" t="s">
        <v>2</v>
      </c>
      <c r="E20" t="s">
        <v>6</v>
      </c>
      <c r="F20" t="s">
        <v>7</v>
      </c>
      <c r="G20" t="s">
        <v>8</v>
      </c>
      <c r="H20" t="s">
        <v>9</v>
      </c>
      <c r="L20" s="1">
        <v>-2.2000000000000002</v>
      </c>
      <c r="M20" s="1">
        <v>2.9</v>
      </c>
      <c r="N20" s="1">
        <v>1.1000000000000001</v>
      </c>
      <c r="P20" t="s">
        <v>40</v>
      </c>
    </row>
    <row r="21" spans="2:25" x14ac:dyDescent="0.3">
      <c r="B21">
        <v>2</v>
      </c>
      <c r="C21" t="s">
        <v>4</v>
      </c>
      <c r="D21">
        <v>30</v>
      </c>
      <c r="E21" s="1">
        <v>1.1000000000000001</v>
      </c>
      <c r="F21" s="1">
        <v>-1.6</v>
      </c>
      <c r="G21" s="1">
        <v>5.3</v>
      </c>
      <c r="H21" s="1">
        <v>4.5999999999999996</v>
      </c>
      <c r="L21" s="1">
        <v>2.8</v>
      </c>
      <c r="M21" s="1">
        <v>1</v>
      </c>
      <c r="N21" s="1">
        <v>3.5</v>
      </c>
      <c r="P21" s="7" t="s">
        <v>41</v>
      </c>
      <c r="Q21" s="7" t="s">
        <v>42</v>
      </c>
      <c r="R21" s="7" t="s">
        <v>43</v>
      </c>
      <c r="S21" s="7" t="s">
        <v>44</v>
      </c>
      <c r="T21" s="7" t="s">
        <v>45</v>
      </c>
    </row>
    <row r="22" spans="2:25" x14ac:dyDescent="0.3">
      <c r="B22">
        <v>7</v>
      </c>
      <c r="C22" t="s">
        <v>4</v>
      </c>
      <c r="D22">
        <v>32</v>
      </c>
      <c r="E22" s="1">
        <v>3.5</v>
      </c>
      <c r="F22" s="1">
        <v>0.8</v>
      </c>
      <c r="G22" s="1">
        <v>5.2</v>
      </c>
      <c r="H22" s="1">
        <v>-2.5</v>
      </c>
      <c r="L22" s="1">
        <v>1.9</v>
      </c>
      <c r="M22" s="1">
        <v>0.5</v>
      </c>
      <c r="N22" s="1">
        <v>-1.2</v>
      </c>
      <c r="P22" s="5" t="s">
        <v>5</v>
      </c>
      <c r="Q22" s="5">
        <v>5</v>
      </c>
      <c r="R22" s="5">
        <v>7.7999999999999989</v>
      </c>
      <c r="S22" s="5">
        <v>1.5599999999999998</v>
      </c>
      <c r="T22" s="5">
        <v>4.6430000000000016</v>
      </c>
    </row>
    <row r="23" spans="2:25" x14ac:dyDescent="0.3">
      <c r="B23">
        <v>8</v>
      </c>
      <c r="C23" t="s">
        <v>4</v>
      </c>
      <c r="D23">
        <v>41</v>
      </c>
      <c r="E23" s="1">
        <v>-1.2</v>
      </c>
      <c r="F23" s="1">
        <v>1.4</v>
      </c>
      <c r="G23" s="1">
        <v>3.6</v>
      </c>
      <c r="H23" s="1">
        <v>-2</v>
      </c>
      <c r="L23" s="1">
        <v>2.2000000000000002</v>
      </c>
      <c r="M23" s="1">
        <v>0.4</v>
      </c>
      <c r="N23" s="1">
        <v>4.3</v>
      </c>
      <c r="P23" s="5" t="s">
        <v>3</v>
      </c>
      <c r="Q23" s="5">
        <v>9</v>
      </c>
      <c r="R23" s="5">
        <v>-0.29999999999999982</v>
      </c>
      <c r="S23" s="5">
        <v>-3.3333333333333312E-2</v>
      </c>
      <c r="T23" s="5">
        <v>2.9175</v>
      </c>
    </row>
    <row r="24" spans="2:25" ht="15" thickBot="1" x14ac:dyDescent="0.35">
      <c r="B24">
        <v>9</v>
      </c>
      <c r="C24" t="s">
        <v>4</v>
      </c>
      <c r="D24">
        <v>22</v>
      </c>
      <c r="E24" s="1">
        <v>4.3</v>
      </c>
      <c r="F24" s="1">
        <v>1.8</v>
      </c>
      <c r="G24" s="1">
        <v>-0.6</v>
      </c>
      <c r="H24" s="1">
        <v>2.2000000000000002</v>
      </c>
      <c r="L24" s="1">
        <v>3.1</v>
      </c>
      <c r="M24" s="1">
        <v>-1.5</v>
      </c>
      <c r="N24" s="1">
        <v>2</v>
      </c>
      <c r="P24" s="6" t="s">
        <v>4</v>
      </c>
      <c r="Q24" s="6">
        <v>10</v>
      </c>
      <c r="R24" s="6">
        <v>12.499999999999998</v>
      </c>
      <c r="S24" s="6">
        <v>1.2499999999999998</v>
      </c>
      <c r="T24" s="6">
        <v>3.7494444444444448</v>
      </c>
      <c r="Y24" t="s">
        <v>90</v>
      </c>
    </row>
    <row r="25" spans="2:25" x14ac:dyDescent="0.3">
      <c r="B25">
        <v>11</v>
      </c>
      <c r="C25" t="s">
        <v>4</v>
      </c>
      <c r="D25">
        <v>36</v>
      </c>
      <c r="E25" s="1">
        <v>2</v>
      </c>
      <c r="F25" s="1">
        <v>1.4</v>
      </c>
      <c r="G25" s="1">
        <v>-2.6</v>
      </c>
      <c r="H25" s="1">
        <v>0</v>
      </c>
      <c r="M25" s="1">
        <v>1.2</v>
      </c>
      <c r="N25" s="1">
        <v>-0.4</v>
      </c>
      <c r="Y25" t="s">
        <v>91</v>
      </c>
    </row>
    <row r="26" spans="2:25" x14ac:dyDescent="0.3">
      <c r="B26">
        <v>13</v>
      </c>
      <c r="C26" t="s">
        <v>4</v>
      </c>
      <c r="D26">
        <v>33</v>
      </c>
      <c r="E26" s="1">
        <v>-0.4</v>
      </c>
      <c r="F26" s="1">
        <v>-0.9</v>
      </c>
      <c r="G26" s="1">
        <v>1.3</v>
      </c>
      <c r="H26" s="1">
        <v>3.8</v>
      </c>
      <c r="M26" s="1">
        <v>-0.4</v>
      </c>
      <c r="N26" s="1">
        <v>0.5</v>
      </c>
      <c r="Y26" t="s">
        <v>92</v>
      </c>
    </row>
    <row r="27" spans="2:25" ht="15" thickBot="1" x14ac:dyDescent="0.35">
      <c r="B27">
        <v>19</v>
      </c>
      <c r="C27" t="s">
        <v>4</v>
      </c>
      <c r="D27">
        <v>29</v>
      </c>
      <c r="E27" s="1">
        <v>0.5</v>
      </c>
      <c r="F27" s="1">
        <v>1.3</v>
      </c>
      <c r="G27" s="1">
        <v>2.2999999999999998</v>
      </c>
      <c r="H27" s="1">
        <v>1.4</v>
      </c>
      <c r="M27" s="1">
        <v>-2.2000000000000002</v>
      </c>
      <c r="N27" s="1">
        <v>-1.5</v>
      </c>
      <c r="P27" t="s">
        <v>46</v>
      </c>
    </row>
    <row r="28" spans="2:25" x14ac:dyDescent="0.3">
      <c r="B28">
        <v>20</v>
      </c>
      <c r="C28" t="s">
        <v>4</v>
      </c>
      <c r="D28">
        <v>29</v>
      </c>
      <c r="E28" s="1">
        <v>-1.5</v>
      </c>
      <c r="F28" s="1">
        <v>0.7</v>
      </c>
      <c r="G28" s="1">
        <v>1.6</v>
      </c>
      <c r="H28" s="1">
        <v>8</v>
      </c>
      <c r="M28" s="1">
        <v>-2.2000000000000002</v>
      </c>
      <c r="N28" s="1">
        <v>1.6</v>
      </c>
      <c r="P28" s="7" t="s">
        <v>47</v>
      </c>
      <c r="Q28" s="7" t="s">
        <v>48</v>
      </c>
      <c r="R28" s="7" t="s">
        <v>49</v>
      </c>
      <c r="S28" s="7" t="s">
        <v>50</v>
      </c>
      <c r="T28" s="7" t="s">
        <v>51</v>
      </c>
      <c r="U28" s="7" t="s">
        <v>52</v>
      </c>
      <c r="V28" s="7" t="s">
        <v>53</v>
      </c>
    </row>
    <row r="29" spans="2:25" x14ac:dyDescent="0.3">
      <c r="B29">
        <v>21</v>
      </c>
      <c r="C29" t="s">
        <v>4</v>
      </c>
      <c r="D29">
        <v>27</v>
      </c>
      <c r="E29" s="1">
        <v>1.6</v>
      </c>
      <c r="F29" s="1">
        <v>4.2</v>
      </c>
      <c r="G29" s="1">
        <v>-1.1000000000000001</v>
      </c>
      <c r="H29" s="1">
        <v>1.3</v>
      </c>
      <c r="N29" s="1">
        <v>2.6</v>
      </c>
      <c r="P29" s="5" t="s">
        <v>54</v>
      </c>
      <c r="Q29" s="5">
        <v>11.13633333333334</v>
      </c>
      <c r="R29" s="5">
        <v>2</v>
      </c>
      <c r="S29" s="5">
        <v>5.56816666666667</v>
      </c>
      <c r="T29" s="5">
        <v>1.5455476690854788</v>
      </c>
      <c r="U29" s="5">
        <v>0.23648786391043811</v>
      </c>
      <c r="V29" s="5">
        <v>3.4668001115424172</v>
      </c>
      <c r="Y29" t="s">
        <v>93</v>
      </c>
    </row>
    <row r="30" spans="2:25" x14ac:dyDescent="0.3">
      <c r="B30">
        <v>23</v>
      </c>
      <c r="C30" t="s">
        <v>4</v>
      </c>
      <c r="D30">
        <v>30</v>
      </c>
      <c r="E30" s="1">
        <v>2.6</v>
      </c>
      <c r="F30" s="1">
        <v>-0.2</v>
      </c>
      <c r="G30" s="1">
        <v>0</v>
      </c>
      <c r="H30" s="1">
        <v>0.1</v>
      </c>
      <c r="P30" s="5" t="s">
        <v>55</v>
      </c>
      <c r="Q30" s="5">
        <v>75.656999999999996</v>
      </c>
      <c r="R30" s="5">
        <v>21</v>
      </c>
      <c r="S30" s="5">
        <v>3.6027142857142858</v>
      </c>
      <c r="T30" s="5"/>
      <c r="U30" s="5"/>
      <c r="V30" s="5"/>
      <c r="Y30" t="s">
        <v>94</v>
      </c>
    </row>
    <row r="31" spans="2:25" x14ac:dyDescent="0.3">
      <c r="P31" s="5"/>
      <c r="Q31" s="5"/>
      <c r="R31" s="5"/>
      <c r="S31" s="5"/>
      <c r="T31" s="5"/>
      <c r="U31" s="5"/>
      <c r="V31" s="5"/>
      <c r="Y31" t="s">
        <v>95</v>
      </c>
    </row>
    <row r="32" spans="2:25" ht="15" thickBot="1" x14ac:dyDescent="0.35">
      <c r="P32" s="6" t="s">
        <v>56</v>
      </c>
      <c r="Q32" s="6">
        <v>86.793333333333337</v>
      </c>
      <c r="R32" s="6">
        <v>23</v>
      </c>
      <c r="S32" s="6"/>
      <c r="T32" s="6"/>
      <c r="U32" s="6"/>
      <c r="V32" s="6"/>
      <c r="Y32" t="s">
        <v>96</v>
      </c>
    </row>
    <row r="33" spans="11:25" x14ac:dyDescent="0.3">
      <c r="Y33" t="s">
        <v>97</v>
      </c>
    </row>
    <row r="35" spans="11:25" x14ac:dyDescent="0.3">
      <c r="K35" t="s">
        <v>7</v>
      </c>
      <c r="P35" t="s">
        <v>39</v>
      </c>
    </row>
    <row r="36" spans="11:25" x14ac:dyDescent="0.3">
      <c r="L36" t="s">
        <v>5</v>
      </c>
      <c r="M36" t="s">
        <v>3</v>
      </c>
      <c r="N36" t="s">
        <v>4</v>
      </c>
    </row>
    <row r="37" spans="11:25" ht="15" thickBot="1" x14ac:dyDescent="0.35">
      <c r="L37" s="1">
        <v>-3.4</v>
      </c>
      <c r="M37" s="1">
        <v>4.0999999999999996</v>
      </c>
      <c r="N37" s="1">
        <v>-1.6</v>
      </c>
      <c r="P37" t="s">
        <v>40</v>
      </c>
    </row>
    <row r="38" spans="11:25" x14ac:dyDescent="0.3">
      <c r="L38" s="1">
        <v>1.1000000000000001</v>
      </c>
      <c r="M38" s="1">
        <v>-0.2</v>
      </c>
      <c r="N38" s="1">
        <v>0.8</v>
      </c>
      <c r="P38" s="7" t="s">
        <v>41</v>
      </c>
      <c r="Q38" s="7" t="s">
        <v>42</v>
      </c>
      <c r="R38" s="7" t="s">
        <v>43</v>
      </c>
      <c r="S38" s="7" t="s">
        <v>44</v>
      </c>
      <c r="T38" s="7" t="s">
        <v>45</v>
      </c>
    </row>
    <row r="39" spans="11:25" x14ac:dyDescent="0.3">
      <c r="L39" s="1">
        <v>4.0999999999999996</v>
      </c>
      <c r="M39" s="1">
        <v>-1.3</v>
      </c>
      <c r="N39" s="1">
        <v>1.4</v>
      </c>
      <c r="P39" s="5" t="s">
        <v>5</v>
      </c>
      <c r="Q39" s="5">
        <v>5</v>
      </c>
      <c r="R39" s="5">
        <v>2.1999999999999997</v>
      </c>
      <c r="S39" s="5">
        <v>0.43999999999999995</v>
      </c>
      <c r="T39" s="5">
        <v>7.7779999999999996</v>
      </c>
    </row>
    <row r="40" spans="11:25" x14ac:dyDescent="0.3">
      <c r="L40" s="1">
        <v>-0.9</v>
      </c>
      <c r="M40" s="1">
        <v>2.1</v>
      </c>
      <c r="N40" s="1">
        <v>1.8</v>
      </c>
      <c r="P40" s="5" t="s">
        <v>3</v>
      </c>
      <c r="Q40" s="5">
        <v>9</v>
      </c>
      <c r="R40" s="5">
        <v>6.3</v>
      </c>
      <c r="S40" s="5">
        <v>0.7</v>
      </c>
      <c r="T40" s="5">
        <v>3.6749999999999994</v>
      </c>
    </row>
    <row r="41" spans="11:25" ht="15" thickBot="1" x14ac:dyDescent="0.35">
      <c r="L41" s="1">
        <v>1.3</v>
      </c>
      <c r="M41" s="1">
        <v>0.2</v>
      </c>
      <c r="N41" s="1">
        <v>1.4</v>
      </c>
      <c r="P41" s="6" t="s">
        <v>4</v>
      </c>
      <c r="Q41" s="6">
        <v>10</v>
      </c>
      <c r="R41" s="6">
        <v>8.9000000000000021</v>
      </c>
      <c r="S41" s="6">
        <v>0.89000000000000024</v>
      </c>
      <c r="T41" s="6">
        <v>2.5676666666666663</v>
      </c>
    </row>
    <row r="42" spans="11:25" x14ac:dyDescent="0.3">
      <c r="M42" s="1">
        <v>0.9</v>
      </c>
      <c r="N42" s="1">
        <v>-0.9</v>
      </c>
    </row>
    <row r="43" spans="11:25" x14ac:dyDescent="0.3">
      <c r="M43" s="1">
        <v>-2.4</v>
      </c>
      <c r="N43" s="1">
        <v>1.3</v>
      </c>
    </row>
    <row r="44" spans="11:25" ht="15" thickBot="1" x14ac:dyDescent="0.35">
      <c r="M44" s="1">
        <v>1.6</v>
      </c>
      <c r="N44" s="1">
        <v>0.7</v>
      </c>
      <c r="P44" t="s">
        <v>46</v>
      </c>
    </row>
    <row r="45" spans="11:25" x14ac:dyDescent="0.3">
      <c r="M45" s="1">
        <v>1.3</v>
      </c>
      <c r="N45" s="1">
        <v>4.2</v>
      </c>
      <c r="P45" s="7" t="s">
        <v>47</v>
      </c>
      <c r="Q45" s="7" t="s">
        <v>48</v>
      </c>
      <c r="R45" s="7" t="s">
        <v>49</v>
      </c>
      <c r="S45" s="7" t="s">
        <v>50</v>
      </c>
      <c r="T45" s="7" t="s">
        <v>51</v>
      </c>
      <c r="U45" s="7" t="s">
        <v>52</v>
      </c>
      <c r="V45" s="7" t="s">
        <v>53</v>
      </c>
    </row>
    <row r="46" spans="11:25" x14ac:dyDescent="0.3">
      <c r="N46" s="1">
        <v>-0.2</v>
      </c>
      <c r="P46" s="5" t="s">
        <v>54</v>
      </c>
      <c r="Q46" s="5">
        <v>0.6839999999999975</v>
      </c>
      <c r="R46" s="5">
        <v>2</v>
      </c>
      <c r="S46" s="5">
        <v>0.34199999999999875</v>
      </c>
      <c r="T46" s="5">
        <v>8.5887516293753643E-2</v>
      </c>
      <c r="U46" s="5">
        <v>0.9180181196543189</v>
      </c>
      <c r="V46" s="5">
        <v>3.4668001115424172</v>
      </c>
    </row>
    <row r="47" spans="11:25" x14ac:dyDescent="0.3">
      <c r="P47" s="5" t="s">
        <v>55</v>
      </c>
      <c r="Q47" s="5">
        <v>83.620999999999995</v>
      </c>
      <c r="R47" s="5">
        <v>21</v>
      </c>
      <c r="S47" s="5">
        <v>3.9819523809523809</v>
      </c>
      <c r="T47" s="5"/>
      <c r="U47" s="5"/>
      <c r="V47" s="5"/>
    </row>
    <row r="48" spans="11:25" x14ac:dyDescent="0.3">
      <c r="P48" s="5"/>
      <c r="Q48" s="5"/>
      <c r="R48" s="5"/>
      <c r="S48" s="5"/>
      <c r="T48" s="5"/>
      <c r="U48" s="5"/>
      <c r="V48" s="5"/>
    </row>
    <row r="49" spans="11:22" ht="15" thickBot="1" x14ac:dyDescent="0.35">
      <c r="P49" s="6" t="s">
        <v>56</v>
      </c>
      <c r="Q49" s="6">
        <v>84.304999999999993</v>
      </c>
      <c r="R49" s="6">
        <v>23</v>
      </c>
      <c r="S49" s="6"/>
      <c r="T49" s="6"/>
      <c r="U49" s="6"/>
      <c r="V49" s="6"/>
    </row>
    <row r="52" spans="11:22" x14ac:dyDescent="0.3">
      <c r="K52" t="s">
        <v>8</v>
      </c>
      <c r="P52" t="s">
        <v>39</v>
      </c>
    </row>
    <row r="53" spans="11:22" x14ac:dyDescent="0.3">
      <c r="L53" t="s">
        <v>5</v>
      </c>
      <c r="M53" t="s">
        <v>3</v>
      </c>
      <c r="N53" t="s">
        <v>4</v>
      </c>
    </row>
    <row r="54" spans="11:22" ht="15" thickBot="1" x14ac:dyDescent="0.35">
      <c r="L54" s="1">
        <v>0.6</v>
      </c>
      <c r="M54" s="1">
        <v>7.5</v>
      </c>
      <c r="N54" s="1">
        <v>5.3</v>
      </c>
      <c r="P54" t="s">
        <v>40</v>
      </c>
    </row>
    <row r="55" spans="11:22" x14ac:dyDescent="0.3">
      <c r="L55" s="1">
        <v>6.9</v>
      </c>
      <c r="M55" s="1">
        <v>7.9</v>
      </c>
      <c r="N55" s="1">
        <v>5.2</v>
      </c>
      <c r="P55" s="7" t="s">
        <v>41</v>
      </c>
      <c r="Q55" s="7" t="s">
        <v>42</v>
      </c>
      <c r="R55" s="7" t="s">
        <v>43</v>
      </c>
      <c r="S55" s="7" t="s">
        <v>44</v>
      </c>
      <c r="T55" s="7" t="s">
        <v>45</v>
      </c>
    </row>
    <row r="56" spans="11:22" x14ac:dyDescent="0.3">
      <c r="L56" s="1">
        <v>1</v>
      </c>
      <c r="M56" s="1">
        <v>6.4</v>
      </c>
      <c r="N56" s="1">
        <v>3.6</v>
      </c>
      <c r="P56" s="5" t="s">
        <v>5</v>
      </c>
      <c r="Q56" s="5">
        <v>5</v>
      </c>
      <c r="R56" s="5">
        <v>7.6000000000000005</v>
      </c>
      <c r="S56" s="5">
        <v>1.52</v>
      </c>
      <c r="T56" s="5">
        <v>10.237000000000002</v>
      </c>
    </row>
    <row r="57" spans="11:22" x14ac:dyDescent="0.3">
      <c r="L57" s="1">
        <v>0.8</v>
      </c>
      <c r="M57" s="1">
        <v>5.7</v>
      </c>
      <c r="N57" s="1">
        <v>-0.6</v>
      </c>
      <c r="P57" s="5" t="s">
        <v>3</v>
      </c>
      <c r="Q57" s="5">
        <v>9</v>
      </c>
      <c r="R57" s="5">
        <v>53.6</v>
      </c>
      <c r="S57" s="5">
        <v>5.9555555555555557</v>
      </c>
      <c r="T57" s="5">
        <v>3.0327777777777811</v>
      </c>
    </row>
    <row r="58" spans="11:22" ht="15" thickBot="1" x14ac:dyDescent="0.35">
      <c r="L58" s="1">
        <v>-1.7</v>
      </c>
      <c r="M58" s="1">
        <v>8.4</v>
      </c>
      <c r="N58" s="1">
        <v>-2.6</v>
      </c>
      <c r="P58" s="6" t="s">
        <v>4</v>
      </c>
      <c r="Q58" s="6">
        <v>10</v>
      </c>
      <c r="R58" s="6">
        <v>15.000000000000002</v>
      </c>
      <c r="S58" s="6">
        <v>1.5000000000000002</v>
      </c>
      <c r="T58" s="6">
        <v>7.0511111111111093</v>
      </c>
    </row>
    <row r="59" spans="11:22" x14ac:dyDescent="0.3">
      <c r="M59" s="1">
        <v>4.2</v>
      </c>
      <c r="N59" s="1">
        <v>1.3</v>
      </c>
    </row>
    <row r="60" spans="11:22" x14ac:dyDescent="0.3">
      <c r="M60" s="1">
        <v>5.6</v>
      </c>
      <c r="N60" s="1">
        <v>2.2999999999999998</v>
      </c>
    </row>
    <row r="61" spans="11:22" ht="15" thickBot="1" x14ac:dyDescent="0.35">
      <c r="M61" s="1">
        <v>3.4</v>
      </c>
      <c r="N61" s="1">
        <v>1.6</v>
      </c>
      <c r="P61" t="s">
        <v>46</v>
      </c>
    </row>
    <row r="62" spans="11:22" x14ac:dyDescent="0.3">
      <c r="M62" s="1">
        <v>4.5</v>
      </c>
      <c r="N62" s="1">
        <v>-1.1000000000000001</v>
      </c>
      <c r="P62" s="7" t="s">
        <v>47</v>
      </c>
      <c r="Q62" s="7" t="s">
        <v>48</v>
      </c>
      <c r="R62" s="7" t="s">
        <v>49</v>
      </c>
      <c r="S62" s="7" t="s">
        <v>50</v>
      </c>
      <c r="T62" s="7" t="s">
        <v>51</v>
      </c>
      <c r="U62" s="7" t="s">
        <v>52</v>
      </c>
      <c r="V62" s="7" t="s">
        <v>53</v>
      </c>
    </row>
    <row r="63" spans="11:22" x14ac:dyDescent="0.3">
      <c r="N63" s="1">
        <v>0</v>
      </c>
      <c r="P63" s="5" t="s">
        <v>54</v>
      </c>
      <c r="Q63" s="5">
        <v>111.33477777777784</v>
      </c>
      <c r="R63" s="5">
        <v>2</v>
      </c>
      <c r="S63" s="5">
        <v>55.667388888888922</v>
      </c>
      <c r="T63" s="5">
        <v>9.0853590401646986</v>
      </c>
      <c r="U63" s="5">
        <v>1.4361721369458248E-3</v>
      </c>
      <c r="V63" s="5">
        <v>3.4668001115424172</v>
      </c>
    </row>
    <row r="64" spans="11:22" x14ac:dyDescent="0.3">
      <c r="P64" s="5" t="s">
        <v>55</v>
      </c>
      <c r="Q64" s="5">
        <v>128.67022222222224</v>
      </c>
      <c r="R64" s="5">
        <v>21</v>
      </c>
      <c r="S64" s="5">
        <v>6.1271534391534397</v>
      </c>
      <c r="T64" s="5"/>
      <c r="U64" s="5"/>
      <c r="V64" s="5"/>
    </row>
    <row r="65" spans="11:22" x14ac:dyDescent="0.3">
      <c r="P65" s="5"/>
      <c r="Q65" s="5"/>
      <c r="R65" s="5"/>
      <c r="S65" s="5"/>
      <c r="T65" s="5"/>
      <c r="U65" s="5"/>
      <c r="V65" s="5"/>
    </row>
    <row r="66" spans="11:22" ht="15" thickBot="1" x14ac:dyDescent="0.35">
      <c r="P66" s="6" t="s">
        <v>56</v>
      </c>
      <c r="Q66" s="6">
        <v>240.00500000000008</v>
      </c>
      <c r="R66" s="6">
        <v>23</v>
      </c>
      <c r="S66" s="6"/>
      <c r="T66" s="6"/>
      <c r="U66" s="6"/>
      <c r="V66" s="6"/>
    </row>
    <row r="69" spans="11:22" x14ac:dyDescent="0.3">
      <c r="K69" t="s">
        <v>9</v>
      </c>
      <c r="P69" t="s">
        <v>39</v>
      </c>
    </row>
    <row r="70" spans="11:22" x14ac:dyDescent="0.3">
      <c r="L70" t="s">
        <v>5</v>
      </c>
      <c r="M70" t="s">
        <v>3</v>
      </c>
      <c r="N70" t="s">
        <v>4</v>
      </c>
    </row>
    <row r="71" spans="11:22" ht="15" thickBot="1" x14ac:dyDescent="0.35">
      <c r="L71" s="1">
        <v>0.6</v>
      </c>
      <c r="M71" s="1">
        <v>2.4</v>
      </c>
      <c r="N71" s="1">
        <v>4.5999999999999996</v>
      </c>
      <c r="P71" t="s">
        <v>40</v>
      </c>
    </row>
    <row r="72" spans="11:22" x14ac:dyDescent="0.3">
      <c r="L72" s="1">
        <v>3.1</v>
      </c>
      <c r="M72" s="1">
        <v>-5.4</v>
      </c>
      <c r="N72" s="1">
        <v>-2.5</v>
      </c>
      <c r="P72" s="7" t="s">
        <v>41</v>
      </c>
      <c r="Q72" s="7" t="s">
        <v>42</v>
      </c>
      <c r="R72" s="7" t="s">
        <v>43</v>
      </c>
      <c r="S72" s="7" t="s">
        <v>44</v>
      </c>
      <c r="T72" s="7" t="s">
        <v>45</v>
      </c>
    </row>
    <row r="73" spans="11:22" x14ac:dyDescent="0.3">
      <c r="L73" s="1">
        <v>-0.1</v>
      </c>
      <c r="M73" s="1">
        <v>0.3</v>
      </c>
      <c r="N73" s="1">
        <v>-2</v>
      </c>
      <c r="P73" s="5" t="s">
        <v>5</v>
      </c>
      <c r="Q73" s="5">
        <v>5</v>
      </c>
      <c r="R73" s="5">
        <v>7.5</v>
      </c>
      <c r="S73" s="5">
        <v>1.5</v>
      </c>
      <c r="T73" s="5">
        <v>1.6150000000000002</v>
      </c>
    </row>
    <row r="74" spans="11:22" x14ac:dyDescent="0.3">
      <c r="L74" s="1">
        <v>1.7</v>
      </c>
      <c r="M74" s="1">
        <v>1.5</v>
      </c>
      <c r="N74" s="1">
        <v>2.2000000000000002</v>
      </c>
      <c r="P74" s="5" t="s">
        <v>3</v>
      </c>
      <c r="Q74" s="5">
        <v>9</v>
      </c>
      <c r="R74" s="5">
        <v>-7.2000000000000011</v>
      </c>
      <c r="S74" s="5">
        <v>-0.80000000000000016</v>
      </c>
      <c r="T74" s="5">
        <v>8.0350000000000001</v>
      </c>
    </row>
    <row r="75" spans="11:22" ht="15" thickBot="1" x14ac:dyDescent="0.35">
      <c r="L75" s="1">
        <v>2.2000000000000002</v>
      </c>
      <c r="M75" s="1">
        <v>1.7</v>
      </c>
      <c r="N75" s="1">
        <v>0</v>
      </c>
      <c r="P75" s="6" t="s">
        <v>4</v>
      </c>
      <c r="Q75" s="6">
        <v>10</v>
      </c>
      <c r="R75" s="6">
        <v>16.900000000000002</v>
      </c>
      <c r="S75" s="6">
        <v>1.6900000000000002</v>
      </c>
      <c r="T75" s="6">
        <v>9.9765555555555565</v>
      </c>
    </row>
    <row r="76" spans="11:22" x14ac:dyDescent="0.3">
      <c r="M76" s="1">
        <v>1.4</v>
      </c>
      <c r="N76" s="1">
        <v>3.8</v>
      </c>
    </row>
    <row r="77" spans="11:22" x14ac:dyDescent="0.3">
      <c r="M77" s="1">
        <v>-3.1</v>
      </c>
      <c r="N77" s="1">
        <v>1.4</v>
      </c>
    </row>
    <row r="78" spans="11:22" ht="15" thickBot="1" x14ac:dyDescent="0.35">
      <c r="M78" s="1">
        <v>-2.6</v>
      </c>
      <c r="N78" s="1">
        <v>8</v>
      </c>
      <c r="P78" t="s">
        <v>46</v>
      </c>
    </row>
    <row r="79" spans="11:22" x14ac:dyDescent="0.3">
      <c r="M79" s="1">
        <v>-3.4</v>
      </c>
      <c r="N79" s="1">
        <v>1.3</v>
      </c>
      <c r="P79" s="7" t="s">
        <v>47</v>
      </c>
      <c r="Q79" s="7" t="s">
        <v>48</v>
      </c>
      <c r="R79" s="7" t="s">
        <v>49</v>
      </c>
      <c r="S79" s="7" t="s">
        <v>50</v>
      </c>
      <c r="T79" s="7" t="s">
        <v>51</v>
      </c>
      <c r="U79" s="7" t="s">
        <v>52</v>
      </c>
      <c r="V79" s="7" t="s">
        <v>53</v>
      </c>
    </row>
    <row r="80" spans="11:22" x14ac:dyDescent="0.3">
      <c r="N80" s="1">
        <v>0.1</v>
      </c>
      <c r="P80" s="5" t="s">
        <v>54</v>
      </c>
      <c r="Q80" s="5">
        <v>33.244333333333344</v>
      </c>
      <c r="R80" s="5">
        <v>2</v>
      </c>
      <c r="S80" s="5">
        <v>16.622166666666672</v>
      </c>
      <c r="T80" s="5">
        <v>2.1744700334519003</v>
      </c>
      <c r="U80" s="5">
        <v>0.13858768699768256</v>
      </c>
      <c r="V80" s="5">
        <v>3.4668001115424172</v>
      </c>
    </row>
    <row r="81" spans="16:22" x14ac:dyDescent="0.3">
      <c r="P81" s="5" t="s">
        <v>55</v>
      </c>
      <c r="Q81" s="5">
        <v>160.529</v>
      </c>
      <c r="R81" s="5">
        <v>21</v>
      </c>
      <c r="S81" s="5">
        <v>7.6442380952380953</v>
      </c>
      <c r="T81" s="5"/>
      <c r="U81" s="5"/>
      <c r="V81" s="5"/>
    </row>
    <row r="82" spans="16:22" x14ac:dyDescent="0.3">
      <c r="P82" s="5"/>
      <c r="Q82" s="5"/>
      <c r="R82" s="5"/>
      <c r="S82" s="5"/>
      <c r="T82" s="5"/>
      <c r="U82" s="5"/>
      <c r="V82" s="5"/>
    </row>
    <row r="83" spans="16:22" ht="15" thickBot="1" x14ac:dyDescent="0.35">
      <c r="P83" s="6" t="s">
        <v>56</v>
      </c>
      <c r="Q83" s="6">
        <v>193.77333333333334</v>
      </c>
      <c r="R83" s="6">
        <v>23</v>
      </c>
      <c r="S83" s="6"/>
      <c r="T83" s="6"/>
      <c r="U83" s="6"/>
      <c r="V83" s="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1"/>
  <sheetViews>
    <sheetView workbookViewId="0">
      <selection activeCell="B59" sqref="B59:B61"/>
    </sheetView>
  </sheetViews>
  <sheetFormatPr defaultRowHeight="14.4" x14ac:dyDescent="0.3"/>
  <sheetData>
    <row r="2" spans="2:18" x14ac:dyDescent="0.3">
      <c r="B2" t="s">
        <v>0</v>
      </c>
      <c r="C2" t="s">
        <v>1</v>
      </c>
      <c r="D2" t="s">
        <v>2</v>
      </c>
      <c r="E2" t="s">
        <v>6</v>
      </c>
      <c r="F2" t="s">
        <v>7</v>
      </c>
      <c r="G2" t="s">
        <v>8</v>
      </c>
      <c r="H2" t="s">
        <v>9</v>
      </c>
      <c r="J2" t="s">
        <v>39</v>
      </c>
      <c r="R2" t="s">
        <v>57</v>
      </c>
    </row>
    <row r="3" spans="2:18" x14ac:dyDescent="0.3">
      <c r="B3">
        <v>3</v>
      </c>
      <c r="C3" t="s">
        <v>5</v>
      </c>
      <c r="D3">
        <v>10</v>
      </c>
      <c r="E3" s="1">
        <v>-2.2000000000000002</v>
      </c>
      <c r="F3" s="1">
        <v>-3.4</v>
      </c>
      <c r="G3" s="1">
        <v>0.6</v>
      </c>
      <c r="H3" s="1">
        <v>0.6</v>
      </c>
    </row>
    <row r="4" spans="2:18" ht="15" thickBot="1" x14ac:dyDescent="0.35">
      <c r="B4">
        <v>6</v>
      </c>
      <c r="C4" t="s">
        <v>5</v>
      </c>
      <c r="D4">
        <v>20</v>
      </c>
      <c r="E4" s="1">
        <v>2.8</v>
      </c>
      <c r="F4" s="1">
        <v>1.1000000000000001</v>
      </c>
      <c r="G4" s="1">
        <v>6.9</v>
      </c>
      <c r="H4" s="1">
        <v>3.1</v>
      </c>
      <c r="J4" t="s">
        <v>40</v>
      </c>
    </row>
    <row r="5" spans="2:18" x14ac:dyDescent="0.3">
      <c r="B5">
        <v>10</v>
      </c>
      <c r="C5" t="s">
        <v>5</v>
      </c>
      <c r="D5">
        <v>13</v>
      </c>
      <c r="E5" s="1">
        <v>1.9</v>
      </c>
      <c r="F5" s="1">
        <v>4.0999999999999996</v>
      </c>
      <c r="G5" s="1">
        <v>1</v>
      </c>
      <c r="H5" s="1">
        <v>-0.1</v>
      </c>
      <c r="J5" s="7" t="s">
        <v>41</v>
      </c>
      <c r="K5" s="7" t="s">
        <v>42</v>
      </c>
      <c r="L5" s="7" t="s">
        <v>43</v>
      </c>
      <c r="M5" s="7" t="s">
        <v>44</v>
      </c>
      <c r="N5" s="7" t="s">
        <v>45</v>
      </c>
    </row>
    <row r="6" spans="2:18" x14ac:dyDescent="0.3">
      <c r="B6">
        <v>15</v>
      </c>
      <c r="C6" t="s">
        <v>5</v>
      </c>
      <c r="D6">
        <v>15</v>
      </c>
      <c r="E6" s="1">
        <v>2.2000000000000002</v>
      </c>
      <c r="F6" s="1">
        <v>-0.9</v>
      </c>
      <c r="G6" s="1">
        <v>0.8</v>
      </c>
      <c r="H6" s="1">
        <v>1.7</v>
      </c>
      <c r="J6" s="5" t="s">
        <v>6</v>
      </c>
      <c r="K6" s="5">
        <v>5</v>
      </c>
      <c r="L6" s="5">
        <v>7.7999999999999989</v>
      </c>
      <c r="M6" s="5">
        <v>1.5599999999999998</v>
      </c>
      <c r="N6" s="5">
        <v>4.6430000000000016</v>
      </c>
    </row>
    <row r="7" spans="2:18" x14ac:dyDescent="0.3">
      <c r="B7">
        <v>16</v>
      </c>
      <c r="C7" t="s">
        <v>5</v>
      </c>
      <c r="D7">
        <v>15</v>
      </c>
      <c r="E7" s="1">
        <v>3.1</v>
      </c>
      <c r="F7" s="1">
        <v>1.3</v>
      </c>
      <c r="G7" s="1">
        <v>-1.7</v>
      </c>
      <c r="H7" s="1">
        <v>2.2000000000000002</v>
      </c>
      <c r="J7" s="5" t="s">
        <v>7</v>
      </c>
      <c r="K7" s="5">
        <v>5</v>
      </c>
      <c r="L7" s="5">
        <v>2.1999999999999997</v>
      </c>
      <c r="M7" s="5">
        <v>0.43999999999999995</v>
      </c>
      <c r="N7" s="5">
        <v>7.7779999999999996</v>
      </c>
    </row>
    <row r="8" spans="2:18" x14ac:dyDescent="0.3">
      <c r="J8" s="5" t="s">
        <v>8</v>
      </c>
      <c r="K8" s="5">
        <v>5</v>
      </c>
      <c r="L8" s="5">
        <v>7.6000000000000005</v>
      </c>
      <c r="M8" s="5">
        <v>1.52</v>
      </c>
      <c r="N8" s="5">
        <v>10.237000000000002</v>
      </c>
    </row>
    <row r="9" spans="2:18" ht="15" thickBot="1" x14ac:dyDescent="0.35">
      <c r="J9" s="6" t="s">
        <v>9</v>
      </c>
      <c r="K9" s="6">
        <v>5</v>
      </c>
      <c r="L9" s="6">
        <v>7.5</v>
      </c>
      <c r="M9" s="6">
        <v>1.5</v>
      </c>
      <c r="N9" s="6">
        <v>1.6150000000000002</v>
      </c>
    </row>
    <row r="12" spans="2:18" ht="15" thickBot="1" x14ac:dyDescent="0.35">
      <c r="J12" t="s">
        <v>46</v>
      </c>
    </row>
    <row r="13" spans="2:18" x14ac:dyDescent="0.3">
      <c r="J13" s="7" t="s">
        <v>47</v>
      </c>
      <c r="K13" s="7" t="s">
        <v>48</v>
      </c>
      <c r="L13" s="7" t="s">
        <v>49</v>
      </c>
      <c r="M13" s="7" t="s">
        <v>50</v>
      </c>
      <c r="N13" s="7" t="s">
        <v>51</v>
      </c>
      <c r="O13" s="7" t="s">
        <v>52</v>
      </c>
      <c r="P13" s="7" t="s">
        <v>53</v>
      </c>
    </row>
    <row r="14" spans="2:18" x14ac:dyDescent="0.3">
      <c r="J14" s="5" t="s">
        <v>54</v>
      </c>
      <c r="K14" s="5">
        <v>4.4375000000000284</v>
      </c>
      <c r="L14" s="5">
        <v>3</v>
      </c>
      <c r="M14" s="5">
        <v>1.4791666666666761</v>
      </c>
      <c r="N14" s="5">
        <v>0.24375506392562532</v>
      </c>
      <c r="O14" s="5">
        <v>0.86452904684120313</v>
      </c>
      <c r="P14" s="5">
        <v>3.2388715174535854</v>
      </c>
    </row>
    <row r="15" spans="2:18" x14ac:dyDescent="0.3">
      <c r="J15" s="5" t="s">
        <v>55</v>
      </c>
      <c r="K15" s="5">
        <v>97.092000000000013</v>
      </c>
      <c r="L15" s="5">
        <v>16</v>
      </c>
      <c r="M15" s="5">
        <v>6.0682500000000008</v>
      </c>
      <c r="N15" s="5"/>
      <c r="O15" s="5"/>
      <c r="P15" s="5"/>
    </row>
    <row r="16" spans="2:18" x14ac:dyDescent="0.3">
      <c r="J16" s="5"/>
      <c r="K16" s="5"/>
      <c r="L16" s="5"/>
      <c r="M16" s="5"/>
      <c r="N16" s="5"/>
      <c r="O16" s="5"/>
      <c r="P16" s="5"/>
    </row>
    <row r="17" spans="2:18" ht="15" thickBot="1" x14ac:dyDescent="0.35">
      <c r="J17" s="6" t="s">
        <v>56</v>
      </c>
      <c r="K17" s="6">
        <v>101.52950000000004</v>
      </c>
      <c r="L17" s="6">
        <v>19</v>
      </c>
      <c r="M17" s="6"/>
      <c r="N17" s="6"/>
      <c r="O17" s="6"/>
      <c r="P17" s="6"/>
    </row>
    <row r="20" spans="2:18" x14ac:dyDescent="0.3">
      <c r="B20" t="s">
        <v>0</v>
      </c>
      <c r="C20" t="s">
        <v>1</v>
      </c>
      <c r="D20" t="s">
        <v>2</v>
      </c>
      <c r="E20" t="s">
        <v>6</v>
      </c>
      <c r="F20" t="s">
        <v>7</v>
      </c>
      <c r="G20" t="s">
        <v>8</v>
      </c>
      <c r="H20" t="s">
        <v>9</v>
      </c>
      <c r="J20" t="s">
        <v>39</v>
      </c>
      <c r="R20" t="s">
        <v>58</v>
      </c>
    </row>
    <row r="21" spans="2:18" x14ac:dyDescent="0.3">
      <c r="B21">
        <v>1</v>
      </c>
      <c r="C21" t="s">
        <v>3</v>
      </c>
      <c r="D21">
        <v>52</v>
      </c>
      <c r="E21" s="1">
        <v>2.9</v>
      </c>
      <c r="F21" s="1">
        <v>4.0999999999999996</v>
      </c>
      <c r="G21" s="1">
        <v>7.5</v>
      </c>
      <c r="H21" s="1">
        <v>2.4</v>
      </c>
    </row>
    <row r="22" spans="2:18" ht="15" thickBot="1" x14ac:dyDescent="0.35">
      <c r="B22">
        <v>4</v>
      </c>
      <c r="C22" t="s">
        <v>3</v>
      </c>
      <c r="D22">
        <v>54</v>
      </c>
      <c r="E22" s="1">
        <v>1</v>
      </c>
      <c r="F22" s="1">
        <v>-0.2</v>
      </c>
      <c r="G22" s="1">
        <v>7.9</v>
      </c>
      <c r="H22" s="1">
        <v>-5.4</v>
      </c>
      <c r="J22" t="s">
        <v>40</v>
      </c>
    </row>
    <row r="23" spans="2:18" x14ac:dyDescent="0.3">
      <c r="B23">
        <v>5</v>
      </c>
      <c r="C23" t="s">
        <v>3</v>
      </c>
      <c r="D23">
        <v>56</v>
      </c>
      <c r="E23" s="1">
        <v>0.5</v>
      </c>
      <c r="F23" s="1">
        <v>-1.3</v>
      </c>
      <c r="G23" s="1">
        <v>6.4</v>
      </c>
      <c r="H23" s="1">
        <v>0.3</v>
      </c>
      <c r="J23" s="7" t="s">
        <v>41</v>
      </c>
      <c r="K23" s="7" t="s">
        <v>42</v>
      </c>
      <c r="L23" s="7" t="s">
        <v>43</v>
      </c>
      <c r="M23" s="7" t="s">
        <v>44</v>
      </c>
      <c r="N23" s="7" t="s">
        <v>45</v>
      </c>
    </row>
    <row r="24" spans="2:18" x14ac:dyDescent="0.3">
      <c r="B24">
        <v>12</v>
      </c>
      <c r="C24" t="s">
        <v>3</v>
      </c>
      <c r="D24">
        <v>50</v>
      </c>
      <c r="E24" s="1">
        <v>0.4</v>
      </c>
      <c r="F24" s="1">
        <v>2.1</v>
      </c>
      <c r="G24" s="1">
        <v>5.7</v>
      </c>
      <c r="H24" s="1">
        <v>1.5</v>
      </c>
      <c r="J24" s="5" t="s">
        <v>6</v>
      </c>
      <c r="K24" s="5">
        <v>9</v>
      </c>
      <c r="L24" s="5">
        <v>-0.29999999999999982</v>
      </c>
      <c r="M24" s="5">
        <v>-3.3333333333333312E-2</v>
      </c>
      <c r="N24" s="5">
        <v>2.9175</v>
      </c>
    </row>
    <row r="25" spans="2:18" x14ac:dyDescent="0.3">
      <c r="B25">
        <v>14</v>
      </c>
      <c r="C25" t="s">
        <v>3</v>
      </c>
      <c r="D25">
        <v>45</v>
      </c>
      <c r="E25" s="1">
        <v>-1.5</v>
      </c>
      <c r="F25" s="1">
        <v>0.2</v>
      </c>
      <c r="G25" s="1">
        <v>8.4</v>
      </c>
      <c r="H25" s="1">
        <v>1.7</v>
      </c>
      <c r="J25" s="5" t="s">
        <v>7</v>
      </c>
      <c r="K25" s="5">
        <v>9</v>
      </c>
      <c r="L25" s="5">
        <v>6.3</v>
      </c>
      <c r="M25" s="5">
        <v>0.7</v>
      </c>
      <c r="N25" s="5">
        <v>3.6749999999999994</v>
      </c>
    </row>
    <row r="26" spans="2:18" x14ac:dyDescent="0.3">
      <c r="B26">
        <v>17</v>
      </c>
      <c r="C26" t="s">
        <v>3</v>
      </c>
      <c r="D26">
        <v>47</v>
      </c>
      <c r="E26" s="1">
        <v>1.2</v>
      </c>
      <c r="F26" s="1">
        <v>0.9</v>
      </c>
      <c r="G26" s="1">
        <v>4.2</v>
      </c>
      <c r="H26" s="1">
        <v>1.4</v>
      </c>
      <c r="J26" s="5" t="s">
        <v>8</v>
      </c>
      <c r="K26" s="5">
        <v>9</v>
      </c>
      <c r="L26" s="5">
        <v>53.6</v>
      </c>
      <c r="M26" s="5">
        <v>5.9555555555555557</v>
      </c>
      <c r="N26" s="5">
        <v>3.0327777777777811</v>
      </c>
    </row>
    <row r="27" spans="2:18" ht="15" thickBot="1" x14ac:dyDescent="0.35">
      <c r="B27">
        <v>18</v>
      </c>
      <c r="C27" t="s">
        <v>3</v>
      </c>
      <c r="D27">
        <v>46</v>
      </c>
      <c r="E27" s="1">
        <v>-0.4</v>
      </c>
      <c r="F27" s="1">
        <v>-2.4</v>
      </c>
      <c r="G27" s="1">
        <v>5.6</v>
      </c>
      <c r="H27" s="1">
        <v>-3.1</v>
      </c>
      <c r="J27" s="6" t="s">
        <v>9</v>
      </c>
      <c r="K27" s="6">
        <v>9</v>
      </c>
      <c r="L27" s="6">
        <v>-7.2000000000000011</v>
      </c>
      <c r="M27" s="6">
        <v>-0.80000000000000016</v>
      </c>
      <c r="N27" s="6">
        <v>8.0350000000000001</v>
      </c>
    </row>
    <row r="28" spans="2:18" x14ac:dyDescent="0.3">
      <c r="B28">
        <v>22</v>
      </c>
      <c r="C28" t="s">
        <v>3</v>
      </c>
      <c r="D28">
        <v>45</v>
      </c>
      <c r="E28" s="1">
        <v>-2.2000000000000002</v>
      </c>
      <c r="F28" s="1">
        <v>1.6</v>
      </c>
      <c r="G28" s="1">
        <v>3.4</v>
      </c>
      <c r="H28" s="1">
        <v>-2.6</v>
      </c>
    </row>
    <row r="29" spans="2:18" x14ac:dyDescent="0.3">
      <c r="B29">
        <v>24</v>
      </c>
      <c r="C29" t="s">
        <v>3</v>
      </c>
      <c r="D29">
        <v>41</v>
      </c>
      <c r="E29" s="1">
        <v>-2.2000000000000002</v>
      </c>
      <c r="F29" s="1">
        <v>1.3</v>
      </c>
      <c r="G29" s="1">
        <v>4.5</v>
      </c>
      <c r="H29" s="1">
        <v>-3.4</v>
      </c>
    </row>
    <row r="30" spans="2:18" ht="15" thickBot="1" x14ac:dyDescent="0.35">
      <c r="J30" t="s">
        <v>46</v>
      </c>
    </row>
    <row r="31" spans="2:18" x14ac:dyDescent="0.3">
      <c r="J31" s="7" t="s">
        <v>47</v>
      </c>
      <c r="K31" s="7" t="s">
        <v>48</v>
      </c>
      <c r="L31" s="7" t="s">
        <v>49</v>
      </c>
      <c r="M31" s="7" t="s">
        <v>50</v>
      </c>
      <c r="N31" s="7" t="s">
        <v>51</v>
      </c>
      <c r="O31" s="7" t="s">
        <v>52</v>
      </c>
      <c r="P31" s="7" t="s">
        <v>53</v>
      </c>
    </row>
    <row r="32" spans="2:18" x14ac:dyDescent="0.3">
      <c r="J32" s="5" t="s">
        <v>54</v>
      </c>
      <c r="K32" s="5">
        <v>253.12666666666655</v>
      </c>
      <c r="L32" s="5">
        <v>3</v>
      </c>
      <c r="M32" s="5">
        <v>84.375555555555522</v>
      </c>
      <c r="N32" s="5">
        <v>19.110810513235911</v>
      </c>
      <c r="O32" s="5">
        <v>2.7631386695526116E-7</v>
      </c>
      <c r="P32" s="5">
        <v>2.9011195838408388</v>
      </c>
    </row>
    <row r="33" spans="2:18" x14ac:dyDescent="0.3">
      <c r="J33" s="5" t="s">
        <v>55</v>
      </c>
      <c r="K33" s="5">
        <v>141.28222222222223</v>
      </c>
      <c r="L33" s="5">
        <v>32</v>
      </c>
      <c r="M33" s="5">
        <v>4.4150694444444447</v>
      </c>
      <c r="N33" s="5"/>
      <c r="O33" s="5"/>
      <c r="P33" s="5"/>
    </row>
    <row r="34" spans="2:18" x14ac:dyDescent="0.3">
      <c r="J34" s="5"/>
      <c r="K34" s="5"/>
      <c r="L34" s="5"/>
      <c r="M34" s="5"/>
      <c r="N34" s="5"/>
      <c r="O34" s="5"/>
      <c r="P34" s="5"/>
    </row>
    <row r="35" spans="2:18" ht="15" thickBot="1" x14ac:dyDescent="0.35">
      <c r="J35" s="6" t="s">
        <v>56</v>
      </c>
      <c r="K35" s="6">
        <v>394.40888888888878</v>
      </c>
      <c r="L35" s="6">
        <v>35</v>
      </c>
      <c r="M35" s="6"/>
      <c r="N35" s="6"/>
      <c r="O35" s="6"/>
      <c r="P35" s="6"/>
    </row>
    <row r="38" spans="2:18" x14ac:dyDescent="0.3">
      <c r="B38" t="s">
        <v>0</v>
      </c>
      <c r="C38" t="s">
        <v>1</v>
      </c>
      <c r="D38" t="s">
        <v>2</v>
      </c>
      <c r="E38" t="s">
        <v>6</v>
      </c>
      <c r="F38" t="s">
        <v>7</v>
      </c>
      <c r="G38" t="s">
        <v>8</v>
      </c>
      <c r="H38" t="s">
        <v>9</v>
      </c>
      <c r="J38" t="s">
        <v>39</v>
      </c>
      <c r="R38" t="s">
        <v>59</v>
      </c>
    </row>
    <row r="39" spans="2:18" x14ac:dyDescent="0.3">
      <c r="B39">
        <v>2</v>
      </c>
      <c r="C39" t="s">
        <v>4</v>
      </c>
      <c r="D39">
        <v>30</v>
      </c>
      <c r="E39" s="1">
        <v>1.1000000000000001</v>
      </c>
      <c r="F39" s="1">
        <v>-1.6</v>
      </c>
      <c r="G39" s="1">
        <v>5.3</v>
      </c>
      <c r="H39" s="1">
        <v>4.5999999999999996</v>
      </c>
    </row>
    <row r="40" spans="2:18" ht="15" thickBot="1" x14ac:dyDescent="0.35">
      <c r="B40">
        <v>7</v>
      </c>
      <c r="C40" t="s">
        <v>4</v>
      </c>
      <c r="D40">
        <v>32</v>
      </c>
      <c r="E40" s="1">
        <v>3.5</v>
      </c>
      <c r="F40" s="1">
        <v>0.8</v>
      </c>
      <c r="G40" s="1">
        <v>5.2</v>
      </c>
      <c r="H40" s="1">
        <v>-2.5</v>
      </c>
      <c r="J40" t="s">
        <v>40</v>
      </c>
    </row>
    <row r="41" spans="2:18" x14ac:dyDescent="0.3">
      <c r="B41">
        <v>8</v>
      </c>
      <c r="C41" t="s">
        <v>4</v>
      </c>
      <c r="D41">
        <v>41</v>
      </c>
      <c r="E41" s="1">
        <v>-1.2</v>
      </c>
      <c r="F41" s="1">
        <v>1.4</v>
      </c>
      <c r="G41" s="1">
        <v>3.6</v>
      </c>
      <c r="H41" s="1">
        <v>-2</v>
      </c>
      <c r="J41" s="7" t="s">
        <v>41</v>
      </c>
      <c r="K41" s="7" t="s">
        <v>42</v>
      </c>
      <c r="L41" s="7" t="s">
        <v>43</v>
      </c>
      <c r="M41" s="7" t="s">
        <v>44</v>
      </c>
      <c r="N41" s="7" t="s">
        <v>45</v>
      </c>
    </row>
    <row r="42" spans="2:18" x14ac:dyDescent="0.3">
      <c r="B42">
        <v>9</v>
      </c>
      <c r="C42" t="s">
        <v>4</v>
      </c>
      <c r="D42">
        <v>22</v>
      </c>
      <c r="E42" s="1">
        <v>4.3</v>
      </c>
      <c r="F42" s="1">
        <v>1.8</v>
      </c>
      <c r="G42" s="1">
        <v>-0.6</v>
      </c>
      <c r="H42" s="1">
        <v>2.2000000000000002</v>
      </c>
      <c r="J42" s="5" t="s">
        <v>6</v>
      </c>
      <c r="K42" s="5">
        <v>10</v>
      </c>
      <c r="L42" s="5">
        <v>12.499999999999998</v>
      </c>
      <c r="M42" s="5">
        <v>1.2499999999999998</v>
      </c>
      <c r="N42" s="5">
        <v>3.7494444444444448</v>
      </c>
    </row>
    <row r="43" spans="2:18" x14ac:dyDescent="0.3">
      <c r="B43">
        <v>11</v>
      </c>
      <c r="C43" t="s">
        <v>4</v>
      </c>
      <c r="D43">
        <v>36</v>
      </c>
      <c r="E43" s="1">
        <v>2</v>
      </c>
      <c r="F43" s="1">
        <v>1.4</v>
      </c>
      <c r="G43" s="1">
        <v>-2.6</v>
      </c>
      <c r="H43" s="1">
        <v>0</v>
      </c>
      <c r="J43" s="5" t="s">
        <v>7</v>
      </c>
      <c r="K43" s="5">
        <v>10</v>
      </c>
      <c r="L43" s="5">
        <v>8.9000000000000021</v>
      </c>
      <c r="M43" s="5">
        <v>0.89000000000000024</v>
      </c>
      <c r="N43" s="5">
        <v>2.5676666666666663</v>
      </c>
    </row>
    <row r="44" spans="2:18" x14ac:dyDescent="0.3">
      <c r="B44">
        <v>13</v>
      </c>
      <c r="C44" t="s">
        <v>4</v>
      </c>
      <c r="D44">
        <v>33</v>
      </c>
      <c r="E44" s="1">
        <v>-0.4</v>
      </c>
      <c r="F44" s="1">
        <v>-0.9</v>
      </c>
      <c r="G44" s="1">
        <v>1.3</v>
      </c>
      <c r="H44" s="1">
        <v>3.8</v>
      </c>
      <c r="J44" s="5" t="s">
        <v>8</v>
      </c>
      <c r="K44" s="5">
        <v>10</v>
      </c>
      <c r="L44" s="5">
        <v>15.000000000000002</v>
      </c>
      <c r="M44" s="5">
        <v>1.5000000000000002</v>
      </c>
      <c r="N44" s="5">
        <v>7.0511111111111093</v>
      </c>
    </row>
    <row r="45" spans="2:18" ht="15" thickBot="1" x14ac:dyDescent="0.35">
      <c r="B45">
        <v>19</v>
      </c>
      <c r="C45" t="s">
        <v>4</v>
      </c>
      <c r="D45">
        <v>29</v>
      </c>
      <c r="E45" s="1">
        <v>0.5</v>
      </c>
      <c r="F45" s="1">
        <v>1.3</v>
      </c>
      <c r="G45" s="1">
        <v>2.2999999999999998</v>
      </c>
      <c r="H45" s="1">
        <v>1.4</v>
      </c>
      <c r="J45" s="6" t="s">
        <v>9</v>
      </c>
      <c r="K45" s="6">
        <v>10</v>
      </c>
      <c r="L45" s="6">
        <v>16.900000000000002</v>
      </c>
      <c r="M45" s="6">
        <v>1.6900000000000002</v>
      </c>
      <c r="N45" s="6">
        <v>9.9765555555555565</v>
      </c>
    </row>
    <row r="46" spans="2:18" x14ac:dyDescent="0.3">
      <c r="B46">
        <v>20</v>
      </c>
      <c r="C46" t="s">
        <v>4</v>
      </c>
      <c r="D46">
        <v>29</v>
      </c>
      <c r="E46" s="1">
        <v>-1.5</v>
      </c>
      <c r="F46" s="1">
        <v>0.7</v>
      </c>
      <c r="G46" s="1">
        <v>1.6</v>
      </c>
      <c r="H46" s="1">
        <v>8</v>
      </c>
    </row>
    <row r="47" spans="2:18" x14ac:dyDescent="0.3">
      <c r="B47">
        <v>21</v>
      </c>
      <c r="C47" t="s">
        <v>4</v>
      </c>
      <c r="D47">
        <v>27</v>
      </c>
      <c r="E47" s="1">
        <v>1.6</v>
      </c>
      <c r="F47" s="1">
        <v>4.2</v>
      </c>
      <c r="G47" s="1">
        <v>-1.1000000000000001</v>
      </c>
      <c r="H47" s="1">
        <v>1.3</v>
      </c>
    </row>
    <row r="48" spans="2:18" ht="15" thickBot="1" x14ac:dyDescent="0.35">
      <c r="B48">
        <v>23</v>
      </c>
      <c r="C48" t="s">
        <v>4</v>
      </c>
      <c r="D48">
        <v>30</v>
      </c>
      <c r="E48" s="1">
        <v>2.6</v>
      </c>
      <c r="F48" s="1">
        <v>-0.2</v>
      </c>
      <c r="G48" s="1">
        <v>0</v>
      </c>
      <c r="H48" s="1">
        <v>0.1</v>
      </c>
      <c r="J48" t="s">
        <v>46</v>
      </c>
    </row>
    <row r="49" spans="2:16" x14ac:dyDescent="0.3">
      <c r="J49" s="7" t="s">
        <v>47</v>
      </c>
      <c r="K49" s="7" t="s">
        <v>48</v>
      </c>
      <c r="L49" s="7" t="s">
        <v>49</v>
      </c>
      <c r="M49" s="7" t="s">
        <v>50</v>
      </c>
      <c r="N49" s="7" t="s">
        <v>51</v>
      </c>
      <c r="O49" s="7" t="s">
        <v>52</v>
      </c>
      <c r="P49" s="7" t="s">
        <v>53</v>
      </c>
    </row>
    <row r="50" spans="2:16" x14ac:dyDescent="0.3">
      <c r="J50" s="5" t="s">
        <v>54</v>
      </c>
      <c r="K50" s="5">
        <v>3.5847500000000139</v>
      </c>
      <c r="L50" s="5">
        <v>3</v>
      </c>
      <c r="M50" s="5">
        <v>1.1949166666666713</v>
      </c>
      <c r="N50" s="5">
        <v>0.20474243585289198</v>
      </c>
      <c r="O50" s="5">
        <v>0.8924384973002446</v>
      </c>
      <c r="P50" s="5">
        <v>2.8662655509401795</v>
      </c>
    </row>
    <row r="51" spans="2:16" x14ac:dyDescent="0.3">
      <c r="J51" s="5" t="s">
        <v>55</v>
      </c>
      <c r="K51" s="5">
        <v>210.10300000000001</v>
      </c>
      <c r="L51" s="5">
        <v>36</v>
      </c>
      <c r="M51" s="5">
        <v>5.8361944444444447</v>
      </c>
      <c r="N51" s="5"/>
      <c r="O51" s="5"/>
      <c r="P51" s="5"/>
    </row>
    <row r="52" spans="2:16" x14ac:dyDescent="0.3">
      <c r="J52" s="5"/>
      <c r="K52" s="5"/>
      <c r="L52" s="5"/>
      <c r="M52" s="5"/>
      <c r="N52" s="5"/>
      <c r="O52" s="5"/>
      <c r="P52" s="5"/>
    </row>
    <row r="53" spans="2:16" ht="15" thickBot="1" x14ac:dyDescent="0.35">
      <c r="J53" s="6" t="s">
        <v>56</v>
      </c>
      <c r="K53" s="6">
        <v>213.68775000000002</v>
      </c>
      <c r="L53" s="6">
        <v>39</v>
      </c>
      <c r="M53" s="6"/>
      <c r="N53" s="6"/>
      <c r="O53" s="6"/>
      <c r="P53" s="6"/>
    </row>
    <row r="59" spans="2:16" x14ac:dyDescent="0.3">
      <c r="B59" t="s">
        <v>60</v>
      </c>
    </row>
    <row r="60" spans="2:16" x14ac:dyDescent="0.3">
      <c r="B60" t="s">
        <v>61</v>
      </c>
    </row>
    <row r="61" spans="2:16" x14ac:dyDescent="0.3">
      <c r="B61" t="s">
        <v>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6"/>
  <sheetViews>
    <sheetView topLeftCell="B1" workbookViewId="0">
      <selection activeCell="B1" sqref="B1"/>
    </sheetView>
  </sheetViews>
  <sheetFormatPr defaultRowHeight="14.4" x14ac:dyDescent="0.3"/>
  <sheetData>
    <row r="1" spans="2:24" x14ac:dyDescent="0.3">
      <c r="J1" t="s">
        <v>63</v>
      </c>
    </row>
    <row r="2" spans="2:24" x14ac:dyDescent="0.3">
      <c r="B2" t="s">
        <v>0</v>
      </c>
      <c r="C2" t="s">
        <v>1</v>
      </c>
      <c r="D2" t="s">
        <v>6</v>
      </c>
      <c r="E2" t="s">
        <v>7</v>
      </c>
      <c r="F2" t="s">
        <v>8</v>
      </c>
      <c r="G2" t="s">
        <v>9</v>
      </c>
      <c r="J2" t="s">
        <v>0</v>
      </c>
      <c r="K2" t="s">
        <v>1</v>
      </c>
      <c r="L2" t="s">
        <v>6</v>
      </c>
      <c r="M2" t="s">
        <v>7</v>
      </c>
      <c r="N2" t="s">
        <v>8</v>
      </c>
      <c r="O2" t="s">
        <v>9</v>
      </c>
      <c r="Q2" t="s">
        <v>73</v>
      </c>
      <c r="X2" t="s">
        <v>109</v>
      </c>
    </row>
    <row r="3" spans="2:24" x14ac:dyDescent="0.3">
      <c r="B3">
        <v>3</v>
      </c>
      <c r="C3" t="s">
        <v>5</v>
      </c>
      <c r="D3" s="1">
        <v>-2.2000000000000002</v>
      </c>
      <c r="E3" s="1">
        <v>-3.4</v>
      </c>
      <c r="F3" s="1">
        <v>0.6</v>
      </c>
      <c r="G3" s="1">
        <v>0.6</v>
      </c>
      <c r="J3">
        <v>3</v>
      </c>
      <c r="K3" t="s">
        <v>5</v>
      </c>
      <c r="L3" s="1">
        <v>-2.2000000000000002</v>
      </c>
      <c r="M3" s="1">
        <v>-3.4</v>
      </c>
      <c r="N3" s="1">
        <v>0.6</v>
      </c>
      <c r="O3" s="1">
        <v>0.6</v>
      </c>
      <c r="X3" t="s">
        <v>110</v>
      </c>
    </row>
    <row r="4" spans="2:24" x14ac:dyDescent="0.3">
      <c r="B4">
        <v>6</v>
      </c>
      <c r="C4" t="s">
        <v>5</v>
      </c>
      <c r="D4" s="1">
        <v>2.8</v>
      </c>
      <c r="E4" s="1">
        <v>1.1000000000000001</v>
      </c>
      <c r="F4" s="1">
        <v>6.9</v>
      </c>
      <c r="G4" s="1">
        <v>3.1</v>
      </c>
      <c r="J4">
        <v>6</v>
      </c>
      <c r="K4" t="s">
        <v>5</v>
      </c>
      <c r="L4" s="1">
        <v>2.8</v>
      </c>
      <c r="M4" s="1">
        <v>1.1000000000000001</v>
      </c>
      <c r="N4" s="1">
        <v>6.9</v>
      </c>
      <c r="O4" s="1">
        <v>3.1</v>
      </c>
      <c r="Q4" t="s">
        <v>40</v>
      </c>
      <c r="R4" t="s">
        <v>6</v>
      </c>
      <c r="S4" t="s">
        <v>7</v>
      </c>
      <c r="T4" t="s">
        <v>8</v>
      </c>
      <c r="U4" t="s">
        <v>9</v>
      </c>
      <c r="V4" t="s">
        <v>56</v>
      </c>
      <c r="X4" t="s">
        <v>111</v>
      </c>
    </row>
    <row r="5" spans="2:24" ht="15" thickBot="1" x14ac:dyDescent="0.35">
      <c r="B5">
        <v>10</v>
      </c>
      <c r="C5" t="s">
        <v>5</v>
      </c>
      <c r="D5" s="1">
        <v>1.9</v>
      </c>
      <c r="E5" s="1">
        <v>4.0999999999999996</v>
      </c>
      <c r="F5" s="1">
        <v>1</v>
      </c>
      <c r="G5" s="1">
        <v>-0.1</v>
      </c>
      <c r="J5">
        <v>10</v>
      </c>
      <c r="K5" t="s">
        <v>5</v>
      </c>
      <c r="L5" s="1">
        <v>1.9</v>
      </c>
      <c r="M5" s="1">
        <v>4.0999999999999996</v>
      </c>
      <c r="N5" s="1">
        <v>1</v>
      </c>
      <c r="O5" s="1">
        <v>-0.1</v>
      </c>
      <c r="Q5" s="8" t="s">
        <v>5</v>
      </c>
      <c r="R5" s="8"/>
      <c r="S5" s="8"/>
      <c r="T5" s="8"/>
      <c r="U5" s="8"/>
      <c r="V5" s="8"/>
    </row>
    <row r="6" spans="2:24" x14ac:dyDescent="0.3">
      <c r="B6">
        <v>15</v>
      </c>
      <c r="C6" t="s">
        <v>5</v>
      </c>
      <c r="D6" s="1">
        <v>2.2000000000000002</v>
      </c>
      <c r="E6" s="1">
        <v>-0.9</v>
      </c>
      <c r="F6" s="1">
        <v>0.8</v>
      </c>
      <c r="G6" s="1">
        <v>1.7</v>
      </c>
      <c r="J6">
        <v>15</v>
      </c>
      <c r="K6" t="s">
        <v>5</v>
      </c>
      <c r="L6" s="1">
        <v>2.2000000000000002</v>
      </c>
      <c r="M6" s="1">
        <v>-0.9</v>
      </c>
      <c r="N6" s="1">
        <v>0.8</v>
      </c>
      <c r="O6" s="1">
        <v>1.7</v>
      </c>
      <c r="Q6" s="5" t="s">
        <v>42</v>
      </c>
      <c r="R6" s="5">
        <v>5</v>
      </c>
      <c r="S6" s="5">
        <v>5</v>
      </c>
      <c r="T6" s="5">
        <v>5</v>
      </c>
      <c r="U6" s="5">
        <v>5</v>
      </c>
      <c r="V6" s="5">
        <v>20</v>
      </c>
    </row>
    <row r="7" spans="2:24" x14ac:dyDescent="0.3">
      <c r="B7">
        <v>16</v>
      </c>
      <c r="C7" t="s">
        <v>5</v>
      </c>
      <c r="D7" s="1">
        <v>3.1</v>
      </c>
      <c r="E7" s="1">
        <v>1.3</v>
      </c>
      <c r="F7" s="1">
        <v>-1.7</v>
      </c>
      <c r="G7" s="1">
        <v>2.2000000000000002</v>
      </c>
      <c r="J7">
        <v>16</v>
      </c>
      <c r="K7" t="s">
        <v>5</v>
      </c>
      <c r="L7" s="1">
        <v>3.1</v>
      </c>
      <c r="M7" s="1">
        <v>1.3</v>
      </c>
      <c r="N7" s="1">
        <v>-1.7</v>
      </c>
      <c r="O7" s="1">
        <v>2.2000000000000002</v>
      </c>
      <c r="Q7" s="5" t="s">
        <v>43</v>
      </c>
      <c r="R7" s="5">
        <v>7.7999999999999989</v>
      </c>
      <c r="S7" s="5">
        <v>2.1999999999999997</v>
      </c>
      <c r="T7" s="5">
        <v>7.6000000000000005</v>
      </c>
      <c r="U7" s="5">
        <v>7.5</v>
      </c>
      <c r="V7" s="5">
        <v>25.1</v>
      </c>
    </row>
    <row r="8" spans="2:24" x14ac:dyDescent="0.3">
      <c r="B8">
        <v>1</v>
      </c>
      <c r="C8" t="s">
        <v>3</v>
      </c>
      <c r="D8" s="1">
        <v>2.9</v>
      </c>
      <c r="E8" s="1">
        <v>4.0999999999999996</v>
      </c>
      <c r="F8" s="1">
        <v>7.5</v>
      </c>
      <c r="G8" s="1">
        <v>2.4</v>
      </c>
      <c r="J8">
        <v>1</v>
      </c>
      <c r="K8" t="s">
        <v>3</v>
      </c>
      <c r="L8" s="1">
        <v>2.9</v>
      </c>
      <c r="M8" s="1">
        <v>4.0999999999999996</v>
      </c>
      <c r="N8" s="1">
        <v>7.5</v>
      </c>
      <c r="O8" s="1">
        <v>2.4</v>
      </c>
      <c r="Q8" s="5" t="s">
        <v>44</v>
      </c>
      <c r="R8" s="5">
        <v>1.5599999999999998</v>
      </c>
      <c r="S8" s="5">
        <v>0.43999999999999995</v>
      </c>
      <c r="T8" s="5">
        <v>1.52</v>
      </c>
      <c r="U8" s="5">
        <v>1.5</v>
      </c>
      <c r="V8" s="5">
        <v>1.2550000000000001</v>
      </c>
    </row>
    <row r="9" spans="2:24" x14ac:dyDescent="0.3">
      <c r="B9">
        <v>4</v>
      </c>
      <c r="C9" t="s">
        <v>3</v>
      </c>
      <c r="D9" s="1">
        <v>1</v>
      </c>
      <c r="E9" s="1">
        <v>-0.2</v>
      </c>
      <c r="F9" s="1">
        <v>7.9</v>
      </c>
      <c r="G9" s="1">
        <v>-5.4</v>
      </c>
      <c r="J9" s="1" t="s">
        <v>66</v>
      </c>
      <c r="K9" t="s">
        <v>3</v>
      </c>
      <c r="L9" s="1">
        <f>AVERAGE(D9:D10)</f>
        <v>0.75</v>
      </c>
      <c r="M9" s="1">
        <f>AVERAGE(E9:E10)</f>
        <v>-0.75</v>
      </c>
      <c r="N9" s="1">
        <f>AVERAGE(F9:F10)</f>
        <v>7.15</v>
      </c>
      <c r="O9" s="1">
        <f>AVERAGE(G9:G10)</f>
        <v>-2.5500000000000003</v>
      </c>
      <c r="Q9" s="5" t="s">
        <v>45</v>
      </c>
      <c r="R9" s="5">
        <v>4.6430000000000016</v>
      </c>
      <c r="S9" s="5">
        <v>7.7779999999999996</v>
      </c>
      <c r="T9" s="5">
        <v>10.237000000000002</v>
      </c>
      <c r="U9" s="5">
        <v>1.6150000000000002</v>
      </c>
      <c r="V9" s="5">
        <v>5.3436578947368423</v>
      </c>
    </row>
    <row r="10" spans="2:24" x14ac:dyDescent="0.3">
      <c r="B10">
        <v>5</v>
      </c>
      <c r="C10" t="s">
        <v>3</v>
      </c>
      <c r="D10" s="1">
        <v>0.5</v>
      </c>
      <c r="E10" s="1">
        <v>-1.3</v>
      </c>
      <c r="F10" s="1">
        <v>6.4</v>
      </c>
      <c r="G10" s="1">
        <v>0.3</v>
      </c>
      <c r="J10" t="s">
        <v>65</v>
      </c>
      <c r="K10" t="s">
        <v>3</v>
      </c>
      <c r="L10" s="1">
        <f>AVERAGE(D11:D12)</f>
        <v>-0.55000000000000004</v>
      </c>
      <c r="M10" s="1">
        <f>AVERAGE(E11:E12)</f>
        <v>1.1500000000000001</v>
      </c>
      <c r="N10" s="1">
        <f>AVERAGE(F11:F12)</f>
        <v>7.0500000000000007</v>
      </c>
      <c r="O10" s="1">
        <f>AVERAGE(G11:G12)</f>
        <v>1.6</v>
      </c>
      <c r="Q10" s="5"/>
      <c r="R10" s="5"/>
      <c r="S10" s="5"/>
      <c r="T10" s="5"/>
      <c r="U10" s="5"/>
      <c r="V10" s="5"/>
    </row>
    <row r="11" spans="2:24" ht="15" thickBot="1" x14ac:dyDescent="0.35">
      <c r="B11">
        <v>12</v>
      </c>
      <c r="C11" t="s">
        <v>3</v>
      </c>
      <c r="D11" s="1">
        <v>0.4</v>
      </c>
      <c r="E11" s="1">
        <v>2.1</v>
      </c>
      <c r="F11" s="1">
        <v>5.7</v>
      </c>
      <c r="G11" s="1">
        <v>1.5</v>
      </c>
      <c r="J11" t="s">
        <v>67</v>
      </c>
      <c r="K11" t="s">
        <v>3</v>
      </c>
      <c r="L11" s="1">
        <f>AVERAGE(D13:D14)</f>
        <v>0.39999999999999997</v>
      </c>
      <c r="M11" s="1">
        <f>AVERAGE(E13:E14)</f>
        <v>-0.75</v>
      </c>
      <c r="N11" s="1">
        <f>AVERAGE(F13:F14)</f>
        <v>4.9000000000000004</v>
      </c>
      <c r="O11" s="1">
        <f>AVERAGE(G13:G14)</f>
        <v>-0.85000000000000009</v>
      </c>
      <c r="Q11" s="8" t="s">
        <v>3</v>
      </c>
      <c r="R11" s="8"/>
      <c r="S11" s="8"/>
      <c r="T11" s="8"/>
      <c r="U11" s="8"/>
      <c r="V11" s="8"/>
    </row>
    <row r="12" spans="2:24" x14ac:dyDescent="0.3">
      <c r="B12">
        <v>14</v>
      </c>
      <c r="C12" t="s">
        <v>3</v>
      </c>
      <c r="D12" s="1">
        <v>-1.5</v>
      </c>
      <c r="E12" s="1">
        <v>0.2</v>
      </c>
      <c r="F12" s="1">
        <v>8.4</v>
      </c>
      <c r="G12" s="1">
        <v>1.7</v>
      </c>
      <c r="J12" t="s">
        <v>68</v>
      </c>
      <c r="K12" t="s">
        <v>3</v>
      </c>
      <c r="L12" s="1">
        <f>AVERAGE(D15:D16)</f>
        <v>-2.2000000000000002</v>
      </c>
      <c r="M12" s="1">
        <f>AVERAGE(E15:E16)</f>
        <v>1.4500000000000002</v>
      </c>
      <c r="N12" s="1">
        <f>AVERAGE(F15:F16)</f>
        <v>3.95</v>
      </c>
      <c r="O12" s="1">
        <f>AVERAGE(G15:G16)</f>
        <v>-3</v>
      </c>
      <c r="Q12" s="5" t="s">
        <v>42</v>
      </c>
      <c r="R12" s="5">
        <v>5</v>
      </c>
      <c r="S12" s="5">
        <v>5</v>
      </c>
      <c r="T12" s="5">
        <v>5</v>
      </c>
      <c r="U12" s="5">
        <v>5</v>
      </c>
      <c r="V12" s="5">
        <v>20</v>
      </c>
    </row>
    <row r="13" spans="2:24" x14ac:dyDescent="0.3">
      <c r="B13">
        <v>17</v>
      </c>
      <c r="C13" t="s">
        <v>3</v>
      </c>
      <c r="D13" s="1">
        <v>1.2</v>
      </c>
      <c r="E13" s="1">
        <v>0.9</v>
      </c>
      <c r="F13" s="1">
        <v>4.2</v>
      </c>
      <c r="G13" s="1">
        <v>1.4</v>
      </c>
      <c r="J13" t="s">
        <v>64</v>
      </c>
      <c r="K13" t="s">
        <v>4</v>
      </c>
      <c r="L13" s="1">
        <f>AVERAGE(D17:D18)</f>
        <v>2.2999999999999998</v>
      </c>
      <c r="M13" s="1">
        <f>AVERAGE(E17:E18)</f>
        <v>-0.4</v>
      </c>
      <c r="N13" s="1">
        <f>AVERAGE(F17:F18)</f>
        <v>5.25</v>
      </c>
      <c r="O13" s="1">
        <f>AVERAGE(G17:G18)</f>
        <v>1.0499999999999998</v>
      </c>
      <c r="Q13" s="5" t="s">
        <v>43</v>
      </c>
      <c r="R13" s="5">
        <v>1.2999999999999994</v>
      </c>
      <c r="S13" s="5">
        <v>5.2</v>
      </c>
      <c r="T13" s="5">
        <v>30.55</v>
      </c>
      <c r="U13" s="5">
        <v>-2.4000000000000004</v>
      </c>
      <c r="V13" s="5">
        <v>34.65</v>
      </c>
    </row>
    <row r="14" spans="2:24" x14ac:dyDescent="0.3">
      <c r="B14">
        <v>18</v>
      </c>
      <c r="C14" t="s">
        <v>3</v>
      </c>
      <c r="D14" s="1">
        <v>-0.4</v>
      </c>
      <c r="E14" s="1">
        <v>-2.4</v>
      </c>
      <c r="F14" s="1">
        <v>5.6</v>
      </c>
      <c r="G14" s="1">
        <v>-3.1</v>
      </c>
      <c r="J14" t="s">
        <v>69</v>
      </c>
      <c r="K14" t="s">
        <v>4</v>
      </c>
      <c r="L14" s="1">
        <f>AVERAGE(D19:D20)</f>
        <v>1.5499999999999998</v>
      </c>
      <c r="M14" s="1">
        <f>AVERAGE(E19:E20)</f>
        <v>1.6</v>
      </c>
      <c r="N14" s="1">
        <f>AVERAGE(F19:F20)</f>
        <v>1.5</v>
      </c>
      <c r="O14" s="1">
        <f>AVERAGE(G19:G20)</f>
        <v>0.10000000000000009</v>
      </c>
      <c r="Q14" s="5" t="s">
        <v>44</v>
      </c>
      <c r="R14" s="5">
        <v>0.2599999999999999</v>
      </c>
      <c r="S14" s="5">
        <v>1.04</v>
      </c>
      <c r="T14" s="5">
        <v>6.11</v>
      </c>
      <c r="U14" s="5">
        <v>-0.48000000000000009</v>
      </c>
      <c r="V14" s="5">
        <v>1.7324999999999999</v>
      </c>
    </row>
    <row r="15" spans="2:24" x14ac:dyDescent="0.3">
      <c r="B15">
        <v>22</v>
      </c>
      <c r="C15" t="s">
        <v>3</v>
      </c>
      <c r="D15" s="1">
        <v>-2.2000000000000002</v>
      </c>
      <c r="E15" s="1">
        <v>1.6</v>
      </c>
      <c r="F15" s="1">
        <v>3.4</v>
      </c>
      <c r="G15" s="1">
        <v>-2.6</v>
      </c>
      <c r="J15" t="s">
        <v>70</v>
      </c>
      <c r="K15" t="s">
        <v>4</v>
      </c>
      <c r="L15" s="1">
        <f>AVERAGE(D21:D22)</f>
        <v>0.8</v>
      </c>
      <c r="M15" s="1">
        <f>AVERAGE(E21:E22)</f>
        <v>0.24999999999999994</v>
      </c>
      <c r="N15" s="1">
        <f>AVERAGE(F21:F22)</f>
        <v>-0.65</v>
      </c>
      <c r="O15" s="1">
        <f>AVERAGE(G21:G22)</f>
        <v>1.9</v>
      </c>
      <c r="Q15" s="5" t="s">
        <v>45</v>
      </c>
      <c r="R15" s="5">
        <v>3.4842500000000007</v>
      </c>
      <c r="S15" s="5">
        <v>3.9879999999999995</v>
      </c>
      <c r="T15" s="5">
        <v>2.5067500000000038</v>
      </c>
      <c r="U15" s="5">
        <v>5.8482500000000002</v>
      </c>
      <c r="V15" s="5">
        <v>10.359809210526317</v>
      </c>
    </row>
    <row r="16" spans="2:24" x14ac:dyDescent="0.3">
      <c r="B16">
        <v>24</v>
      </c>
      <c r="C16" t="s">
        <v>3</v>
      </c>
      <c r="D16" s="1">
        <v>-2.2000000000000002</v>
      </c>
      <c r="E16" s="1">
        <v>1.3</v>
      </c>
      <c r="F16" s="1">
        <v>4.5</v>
      </c>
      <c r="G16" s="1">
        <v>-3.4</v>
      </c>
      <c r="J16" t="s">
        <v>71</v>
      </c>
      <c r="K16" t="s">
        <v>4</v>
      </c>
      <c r="L16" s="1">
        <f>AVERAGE(D23:D24)</f>
        <v>-0.5</v>
      </c>
      <c r="M16" s="1">
        <f>AVERAGE(E23:E24)</f>
        <v>1</v>
      </c>
      <c r="N16" s="1">
        <f>AVERAGE(F23:F24)</f>
        <v>1.95</v>
      </c>
      <c r="O16" s="1">
        <f>AVERAGE(G23:G24)</f>
        <v>4.7</v>
      </c>
      <c r="Q16" s="5"/>
      <c r="R16" s="5"/>
      <c r="S16" s="5"/>
      <c r="T16" s="5"/>
      <c r="U16" s="5"/>
      <c r="V16" s="5"/>
    </row>
    <row r="17" spans="2:23" ht="15" thickBot="1" x14ac:dyDescent="0.35">
      <c r="B17">
        <v>2</v>
      </c>
      <c r="C17" t="s">
        <v>4</v>
      </c>
      <c r="D17" s="1">
        <v>1.1000000000000001</v>
      </c>
      <c r="E17" s="1">
        <v>-1.6</v>
      </c>
      <c r="F17" s="1">
        <v>5.3</v>
      </c>
      <c r="G17" s="1">
        <v>4.5999999999999996</v>
      </c>
      <c r="J17" t="s">
        <v>72</v>
      </c>
      <c r="K17" t="s">
        <v>4</v>
      </c>
      <c r="L17" s="1">
        <f>AVERAGE(D25:D26)</f>
        <v>2.1</v>
      </c>
      <c r="M17" s="1">
        <f>AVERAGE(E25:E26)</f>
        <v>2</v>
      </c>
      <c r="N17" s="1">
        <f>AVERAGE(F25:F26)</f>
        <v>-0.55000000000000004</v>
      </c>
      <c r="O17" s="1">
        <f>AVERAGE(G25:G26)</f>
        <v>0.70000000000000007</v>
      </c>
      <c r="Q17" s="8" t="s">
        <v>4</v>
      </c>
      <c r="R17" s="8"/>
      <c r="S17" s="8"/>
      <c r="T17" s="8"/>
      <c r="U17" s="8"/>
      <c r="V17" s="8"/>
    </row>
    <row r="18" spans="2:23" x14ac:dyDescent="0.3">
      <c r="B18">
        <v>7</v>
      </c>
      <c r="C18" t="s">
        <v>4</v>
      </c>
      <c r="D18" s="1">
        <v>3.5</v>
      </c>
      <c r="E18" s="1">
        <v>0.8</v>
      </c>
      <c r="F18" s="1">
        <v>5.2</v>
      </c>
      <c r="G18" s="1">
        <v>-2.5</v>
      </c>
      <c r="Q18" s="5" t="s">
        <v>42</v>
      </c>
      <c r="R18" s="5">
        <v>5</v>
      </c>
      <c r="S18" s="5">
        <v>5</v>
      </c>
      <c r="T18" s="5">
        <v>5</v>
      </c>
      <c r="U18" s="5">
        <v>5</v>
      </c>
      <c r="V18" s="5">
        <v>20</v>
      </c>
    </row>
    <row r="19" spans="2:23" x14ac:dyDescent="0.3">
      <c r="B19">
        <v>8</v>
      </c>
      <c r="C19" t="s">
        <v>4</v>
      </c>
      <c r="D19" s="1">
        <v>-1.2</v>
      </c>
      <c r="E19" s="1">
        <v>1.4</v>
      </c>
      <c r="F19" s="1">
        <v>3.6</v>
      </c>
      <c r="G19" s="1">
        <v>-2</v>
      </c>
      <c r="Q19" s="5" t="s">
        <v>43</v>
      </c>
      <c r="R19" s="5">
        <v>6.25</v>
      </c>
      <c r="S19" s="5">
        <v>4.45</v>
      </c>
      <c r="T19" s="5">
        <v>7.4999999999999991</v>
      </c>
      <c r="U19" s="5">
        <v>8.4499999999999993</v>
      </c>
      <c r="V19" s="5">
        <v>26.65</v>
      </c>
    </row>
    <row r="20" spans="2:23" x14ac:dyDescent="0.3">
      <c r="B20">
        <v>9</v>
      </c>
      <c r="C20" t="s">
        <v>4</v>
      </c>
      <c r="D20" s="1">
        <v>4.3</v>
      </c>
      <c r="E20" s="1">
        <v>1.8</v>
      </c>
      <c r="F20" s="1">
        <v>-0.6</v>
      </c>
      <c r="G20" s="1">
        <v>2.2000000000000002</v>
      </c>
      <c r="Q20" s="5" t="s">
        <v>44</v>
      </c>
      <c r="R20" s="5">
        <v>1.25</v>
      </c>
      <c r="S20" s="5">
        <v>0.89</v>
      </c>
      <c r="T20" s="5">
        <v>1.4999999999999998</v>
      </c>
      <c r="U20" s="5">
        <v>1.69</v>
      </c>
      <c r="V20" s="5">
        <v>1.3325</v>
      </c>
    </row>
    <row r="21" spans="2:23" x14ac:dyDescent="0.3">
      <c r="B21">
        <v>11</v>
      </c>
      <c r="C21" t="s">
        <v>4</v>
      </c>
      <c r="D21" s="1">
        <v>2</v>
      </c>
      <c r="E21" s="1">
        <v>1.4</v>
      </c>
      <c r="F21" s="1">
        <v>-2.6</v>
      </c>
      <c r="G21" s="1">
        <v>0</v>
      </c>
      <c r="Q21" s="5" t="s">
        <v>45</v>
      </c>
      <c r="R21" s="5">
        <v>1.2949999999999999</v>
      </c>
      <c r="S21" s="5">
        <v>0.95550000000000002</v>
      </c>
      <c r="T21" s="5">
        <v>5.7725000000000017</v>
      </c>
      <c r="U21" s="5">
        <v>3.2555000000000009</v>
      </c>
      <c r="V21" s="5">
        <v>2.4687565789473678</v>
      </c>
    </row>
    <row r="22" spans="2:23" x14ac:dyDescent="0.3">
      <c r="B22">
        <v>13</v>
      </c>
      <c r="C22" t="s">
        <v>4</v>
      </c>
      <c r="D22" s="1">
        <v>-0.4</v>
      </c>
      <c r="E22" s="1">
        <v>-0.9</v>
      </c>
      <c r="F22" s="1">
        <v>1.3</v>
      </c>
      <c r="G22" s="1">
        <v>3.8</v>
      </c>
      <c r="Q22" s="5"/>
      <c r="R22" s="5"/>
      <c r="S22" s="5"/>
      <c r="T22" s="5"/>
      <c r="U22" s="5"/>
      <c r="V22" s="5"/>
    </row>
    <row r="23" spans="2:23" ht="15" thickBot="1" x14ac:dyDescent="0.35">
      <c r="B23">
        <v>19</v>
      </c>
      <c r="C23" t="s">
        <v>4</v>
      </c>
      <c r="D23" s="1">
        <v>0.5</v>
      </c>
      <c r="E23" s="1">
        <v>1.3</v>
      </c>
      <c r="F23" s="1">
        <v>2.2999999999999998</v>
      </c>
      <c r="G23" s="1">
        <v>1.4</v>
      </c>
      <c r="Q23" s="8" t="s">
        <v>56</v>
      </c>
      <c r="R23" s="8"/>
      <c r="S23" s="8"/>
      <c r="T23" s="8"/>
      <c r="U23" s="8"/>
    </row>
    <row r="24" spans="2:23" x14ac:dyDescent="0.3">
      <c r="B24">
        <v>20</v>
      </c>
      <c r="C24" t="s">
        <v>4</v>
      </c>
      <c r="D24" s="1">
        <v>-1.5</v>
      </c>
      <c r="E24" s="1">
        <v>0.7</v>
      </c>
      <c r="F24" s="1">
        <v>1.6</v>
      </c>
      <c r="G24" s="1">
        <v>8</v>
      </c>
      <c r="Q24" s="5" t="s">
        <v>42</v>
      </c>
      <c r="R24" s="5">
        <v>15</v>
      </c>
      <c r="S24" s="5">
        <v>15</v>
      </c>
      <c r="T24" s="5">
        <v>15</v>
      </c>
      <c r="U24" s="5">
        <v>15</v>
      </c>
    </row>
    <row r="25" spans="2:23" x14ac:dyDescent="0.3">
      <c r="B25">
        <v>21</v>
      </c>
      <c r="C25" t="s">
        <v>4</v>
      </c>
      <c r="D25" s="1">
        <v>1.6</v>
      </c>
      <c r="E25" s="1">
        <v>4.2</v>
      </c>
      <c r="F25" s="1">
        <v>-1.1000000000000001</v>
      </c>
      <c r="G25" s="1">
        <v>1.3</v>
      </c>
      <c r="Q25" s="5" t="s">
        <v>43</v>
      </c>
      <c r="R25" s="5">
        <v>15.349999999999998</v>
      </c>
      <c r="S25" s="5">
        <v>11.850000000000001</v>
      </c>
      <c r="T25" s="5">
        <v>45.65</v>
      </c>
      <c r="U25" s="5">
        <v>13.549999999999999</v>
      </c>
    </row>
    <row r="26" spans="2:23" x14ac:dyDescent="0.3">
      <c r="B26">
        <v>23</v>
      </c>
      <c r="C26" t="s">
        <v>4</v>
      </c>
      <c r="D26" s="1">
        <v>2.6</v>
      </c>
      <c r="E26" s="1">
        <v>-0.2</v>
      </c>
      <c r="F26" s="1">
        <v>0</v>
      </c>
      <c r="G26" s="1">
        <v>0.1</v>
      </c>
      <c r="L26" s="1"/>
      <c r="M26" s="1"/>
      <c r="N26" s="1"/>
      <c r="O26" s="1"/>
      <c r="Q26" s="5" t="s">
        <v>44</v>
      </c>
      <c r="R26" s="5">
        <v>1.0233333333333332</v>
      </c>
      <c r="S26" s="5">
        <v>0.78999999999999992</v>
      </c>
      <c r="T26" s="5">
        <v>3.0433333333333343</v>
      </c>
      <c r="U26" s="5">
        <v>0.90333333333333343</v>
      </c>
    </row>
    <row r="27" spans="2:23" x14ac:dyDescent="0.3">
      <c r="Q27" s="5" t="s">
        <v>45</v>
      </c>
      <c r="R27" s="5">
        <v>3.0213809523809525</v>
      </c>
      <c r="S27" s="5">
        <v>3.7043571428571425</v>
      </c>
      <c r="T27" s="5">
        <v>10.328523809523807</v>
      </c>
      <c r="U27" s="5">
        <v>4.0940952380952371</v>
      </c>
    </row>
    <row r="28" spans="2:23" x14ac:dyDescent="0.3">
      <c r="Q28" s="5"/>
      <c r="R28" s="5"/>
      <c r="S28" s="5"/>
      <c r="T28" s="5"/>
      <c r="U28" s="5"/>
    </row>
    <row r="30" spans="2:23" ht="15" thickBot="1" x14ac:dyDescent="0.35">
      <c r="Q30" t="s">
        <v>46</v>
      </c>
    </row>
    <row r="31" spans="2:23" x14ac:dyDescent="0.3">
      <c r="D31" s="1"/>
      <c r="E31" s="1"/>
      <c r="F31" s="1"/>
      <c r="G31" s="1"/>
      <c r="Q31" s="7" t="s">
        <v>47</v>
      </c>
      <c r="R31" s="7" t="s">
        <v>48</v>
      </c>
      <c r="S31" s="7" t="s">
        <v>49</v>
      </c>
      <c r="T31" s="7" t="s">
        <v>50</v>
      </c>
      <c r="U31" s="7" t="s">
        <v>51</v>
      </c>
      <c r="V31" s="7" t="s">
        <v>52</v>
      </c>
      <c r="W31" s="7" t="s">
        <v>53</v>
      </c>
    </row>
    <row r="32" spans="2:23" x14ac:dyDescent="0.3">
      <c r="D32" s="1"/>
      <c r="E32" s="1"/>
      <c r="F32" s="1"/>
      <c r="G32" s="1"/>
      <c r="Q32" s="5" t="s">
        <v>74</v>
      </c>
      <c r="R32" s="5">
        <v>2.6267499999999586</v>
      </c>
      <c r="S32" s="5">
        <v>2</v>
      </c>
      <c r="T32" s="5">
        <v>1.3133749999999793</v>
      </c>
      <c r="U32" s="5">
        <v>0.30675133201955573</v>
      </c>
      <c r="V32" s="5">
        <v>0.73726525769386553</v>
      </c>
      <c r="W32" s="5">
        <v>3.1907273359284987</v>
      </c>
    </row>
    <row r="33" spans="2:23" x14ac:dyDescent="0.3">
      <c r="D33" s="1"/>
      <c r="E33" s="1"/>
      <c r="F33" s="1"/>
      <c r="G33" s="1"/>
      <c r="Q33" s="5" t="s">
        <v>75</v>
      </c>
      <c r="R33" s="5">
        <v>51.82200000000006</v>
      </c>
      <c r="S33" s="5">
        <v>3</v>
      </c>
      <c r="T33" s="5">
        <v>17.274000000000019</v>
      </c>
      <c r="U33" s="5">
        <v>4.0345084300416065</v>
      </c>
      <c r="V33" s="5">
        <v>1.2262110186696816E-2</v>
      </c>
      <c r="W33" s="5">
        <v>2.7980606354356103</v>
      </c>
    </row>
    <row r="34" spans="2:23" x14ac:dyDescent="0.3">
      <c r="D34" s="1"/>
      <c r="E34" s="1"/>
      <c r="F34" s="1"/>
      <c r="G34" s="1"/>
      <c r="Q34" s="5" t="s">
        <v>76</v>
      </c>
      <c r="R34" s="5">
        <v>87.935250000000025</v>
      </c>
      <c r="S34" s="5">
        <v>6</v>
      </c>
      <c r="T34" s="5">
        <v>14.655875000000004</v>
      </c>
      <c r="U34" s="5">
        <v>3.4230202175023723</v>
      </c>
      <c r="V34" s="5">
        <v>6.809308988369866E-3</v>
      </c>
      <c r="W34" s="5">
        <v>2.29460131347063</v>
      </c>
    </row>
    <row r="35" spans="2:23" x14ac:dyDescent="0.3">
      <c r="D35" s="1"/>
      <c r="E35" s="1"/>
      <c r="F35" s="1"/>
      <c r="G35" s="1"/>
      <c r="Q35" s="5" t="s">
        <v>77</v>
      </c>
      <c r="R35" s="5">
        <v>205.51500000000001</v>
      </c>
      <c r="S35" s="5">
        <v>48</v>
      </c>
      <c r="T35" s="5">
        <v>4.2815625000000006</v>
      </c>
      <c r="U35" s="5"/>
      <c r="V35" s="5"/>
      <c r="W35" s="5"/>
    </row>
    <row r="36" spans="2:23" x14ac:dyDescent="0.3">
      <c r="D36" s="1"/>
      <c r="E36" s="1"/>
      <c r="F36" s="1"/>
      <c r="G36" s="1"/>
      <c r="Q36" s="5"/>
      <c r="R36" s="5"/>
      <c r="S36" s="5"/>
      <c r="T36" s="5"/>
      <c r="U36" s="5"/>
      <c r="V36" s="5"/>
      <c r="W36" s="5"/>
    </row>
    <row r="37" spans="2:23" ht="15" thickBot="1" x14ac:dyDescent="0.35">
      <c r="B37" s="1"/>
      <c r="D37" s="1"/>
      <c r="E37" s="1"/>
      <c r="F37" s="1"/>
      <c r="G37" s="1"/>
      <c r="Q37" s="6" t="s">
        <v>56</v>
      </c>
      <c r="R37" s="6">
        <v>347.89900000000006</v>
      </c>
      <c r="S37" s="6">
        <v>59</v>
      </c>
      <c r="T37" s="6"/>
      <c r="U37" s="6"/>
      <c r="V37" s="6"/>
      <c r="W37" s="6"/>
    </row>
    <row r="38" spans="2:23" x14ac:dyDescent="0.3">
      <c r="D38" s="1"/>
      <c r="E38" s="1"/>
      <c r="F38" s="1"/>
      <c r="G38" s="1"/>
    </row>
    <row r="39" spans="2:23" x14ac:dyDescent="0.3">
      <c r="D39" s="1"/>
      <c r="E39" s="1"/>
      <c r="F39" s="1"/>
      <c r="G39" s="1"/>
    </row>
    <row r="40" spans="2:23" x14ac:dyDescent="0.3">
      <c r="D40" s="1"/>
      <c r="E40" s="1"/>
      <c r="F40" s="1"/>
      <c r="G40" s="1"/>
    </row>
    <row r="41" spans="2:23" x14ac:dyDescent="0.3">
      <c r="D41" s="1"/>
      <c r="E41" s="1"/>
      <c r="F41" s="1"/>
      <c r="G41" s="1"/>
    </row>
    <row r="43" spans="2:23" x14ac:dyDescent="0.3">
      <c r="E43" s="1"/>
      <c r="F43" s="1"/>
      <c r="G43" s="1"/>
      <c r="H43" s="1"/>
    </row>
    <row r="44" spans="2:23" x14ac:dyDescent="0.3">
      <c r="E44" s="1"/>
      <c r="F44" s="1"/>
      <c r="G44" s="1"/>
      <c r="H44" s="1"/>
    </row>
    <row r="45" spans="2:23" x14ac:dyDescent="0.3">
      <c r="E45" s="1"/>
      <c r="F45" s="1"/>
      <c r="G45" s="1"/>
      <c r="H45" s="1"/>
    </row>
    <row r="46" spans="2:23" x14ac:dyDescent="0.3">
      <c r="E46" s="1"/>
      <c r="F46" s="1"/>
      <c r="G46" s="1"/>
      <c r="H46" s="1"/>
    </row>
    <row r="47" spans="2:23" x14ac:dyDescent="0.3">
      <c r="E47" s="1"/>
      <c r="F47" s="1"/>
      <c r="G47" s="1"/>
      <c r="H47" s="1"/>
    </row>
    <row r="48" spans="2:23" x14ac:dyDescent="0.3">
      <c r="E48" s="1"/>
      <c r="F48" s="1"/>
      <c r="G48" s="1"/>
      <c r="H48" s="1"/>
    </row>
    <row r="49" spans="5:8" x14ac:dyDescent="0.3">
      <c r="E49" s="1"/>
      <c r="F49" s="1"/>
      <c r="G49" s="1"/>
      <c r="H49" s="1"/>
    </row>
    <row r="50" spans="5:8" x14ac:dyDescent="0.3">
      <c r="E50" s="1"/>
      <c r="F50" s="1"/>
      <c r="G50" s="1"/>
      <c r="H50" s="1"/>
    </row>
    <row r="51" spans="5:8" x14ac:dyDescent="0.3">
      <c r="E51" s="1"/>
      <c r="F51" s="1"/>
      <c r="G51" s="1"/>
      <c r="H51" s="1"/>
    </row>
    <row r="52" spans="5:8" x14ac:dyDescent="0.3">
      <c r="E52" s="1"/>
      <c r="F52" s="1"/>
      <c r="G52" s="1"/>
      <c r="H52" s="1"/>
    </row>
    <row r="53" spans="5:8" x14ac:dyDescent="0.3">
      <c r="E53" s="1"/>
      <c r="F53" s="1"/>
      <c r="G53" s="1"/>
      <c r="H53" s="1"/>
    </row>
    <row r="54" spans="5:8" x14ac:dyDescent="0.3">
      <c r="E54" s="1"/>
      <c r="F54" s="1"/>
      <c r="G54" s="1"/>
      <c r="H54" s="1"/>
    </row>
    <row r="55" spans="5:8" x14ac:dyDescent="0.3">
      <c r="E55" s="1"/>
      <c r="F55" s="1"/>
      <c r="G55" s="1"/>
      <c r="H55" s="1"/>
    </row>
    <row r="56" spans="5:8" x14ac:dyDescent="0.3">
      <c r="E56" s="1"/>
      <c r="F56" s="1"/>
      <c r="G56" s="1"/>
      <c r="H56" s="1"/>
    </row>
    <row r="57" spans="5:8" x14ac:dyDescent="0.3">
      <c r="E57" s="1"/>
      <c r="F57" s="1"/>
      <c r="G57" s="1"/>
      <c r="H57" s="1"/>
    </row>
    <row r="58" spans="5:8" x14ac:dyDescent="0.3">
      <c r="E58" s="1"/>
      <c r="F58" s="1"/>
      <c r="G58" s="1"/>
      <c r="H58" s="1"/>
    </row>
    <row r="59" spans="5:8" x14ac:dyDescent="0.3">
      <c r="E59" s="1"/>
      <c r="F59" s="1"/>
      <c r="G59" s="1"/>
      <c r="H59" s="1"/>
    </row>
    <row r="60" spans="5:8" x14ac:dyDescent="0.3">
      <c r="E60" s="1"/>
      <c r="F60" s="1"/>
      <c r="G60" s="1"/>
      <c r="H60" s="1"/>
    </row>
    <row r="61" spans="5:8" x14ac:dyDescent="0.3">
      <c r="E61" s="1"/>
      <c r="F61" s="1"/>
      <c r="G61" s="1"/>
      <c r="H61" s="1"/>
    </row>
    <row r="62" spans="5:8" x14ac:dyDescent="0.3">
      <c r="E62" s="1"/>
      <c r="F62" s="1"/>
      <c r="G62" s="1"/>
      <c r="H62" s="1"/>
    </row>
    <row r="63" spans="5:8" x14ac:dyDescent="0.3">
      <c r="E63" s="1"/>
      <c r="F63" s="1"/>
      <c r="G63" s="1"/>
      <c r="H63" s="1"/>
    </row>
    <row r="64" spans="5:8" x14ac:dyDescent="0.3">
      <c r="E64" s="1"/>
      <c r="F64" s="1"/>
      <c r="G64" s="1"/>
      <c r="H64" s="1"/>
    </row>
    <row r="65" spans="5:8" x14ac:dyDescent="0.3">
      <c r="E65" s="1"/>
      <c r="F65" s="1"/>
      <c r="G65" s="1"/>
      <c r="H65" s="1"/>
    </row>
    <row r="66" spans="5:8" x14ac:dyDescent="0.3">
      <c r="E66" s="1"/>
      <c r="F66" s="1"/>
      <c r="G66" s="1"/>
      <c r="H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"/>
  <sheetViews>
    <sheetView topLeftCell="A28" workbookViewId="0">
      <selection activeCell="U3" sqref="U3:U4"/>
    </sheetView>
  </sheetViews>
  <sheetFormatPr defaultRowHeight="14.4" x14ac:dyDescent="0.3"/>
  <cols>
    <col min="1" max="1" width="12" bestFit="1" customWidth="1"/>
    <col min="2" max="2" width="19.44140625" customWidth="1"/>
    <col min="3" max="3" width="20.44140625" customWidth="1"/>
    <col min="4" max="20" width="3" customWidth="1"/>
    <col min="21" max="21" width="9.6640625" bestFit="1" customWidth="1"/>
  </cols>
  <sheetData>
    <row r="3" spans="1:21" x14ac:dyDescent="0.3">
      <c r="A3" s="3" t="s">
        <v>13</v>
      </c>
      <c r="B3" t="s">
        <v>21</v>
      </c>
      <c r="C3" t="s">
        <v>29</v>
      </c>
      <c r="U3" t="s">
        <v>98</v>
      </c>
    </row>
    <row r="4" spans="1:21" x14ac:dyDescent="0.3">
      <c r="A4" s="4" t="s">
        <v>5</v>
      </c>
      <c r="B4" s="2">
        <v>14.6</v>
      </c>
      <c r="C4" s="2">
        <v>3.6469165057620954</v>
      </c>
      <c r="U4" t="s">
        <v>99</v>
      </c>
    </row>
    <row r="5" spans="1:21" x14ac:dyDescent="0.3">
      <c r="A5" s="4" t="s">
        <v>3</v>
      </c>
      <c r="B5" s="2">
        <v>48.444444444444443</v>
      </c>
      <c r="C5" s="2">
        <v>4.8762462794426034</v>
      </c>
    </row>
    <row r="6" spans="1:21" x14ac:dyDescent="0.3">
      <c r="A6" s="4" t="s">
        <v>4</v>
      </c>
      <c r="B6" s="2">
        <v>30.9</v>
      </c>
      <c r="C6" s="2">
        <v>5.130518708885309</v>
      </c>
    </row>
    <row r="8" spans="1:21" x14ac:dyDescent="0.3">
      <c r="A8" s="4" t="s">
        <v>5</v>
      </c>
      <c r="B8" s="2">
        <v>14.6</v>
      </c>
      <c r="C8" s="2"/>
    </row>
    <row r="9" spans="1:21" x14ac:dyDescent="0.3">
      <c r="A9" s="4" t="s">
        <v>3</v>
      </c>
      <c r="B9" s="2">
        <v>48.444444444444443</v>
      </c>
      <c r="C9" s="2"/>
    </row>
    <row r="10" spans="1:21" x14ac:dyDescent="0.3">
      <c r="A10" s="4" t="s">
        <v>4</v>
      </c>
      <c r="B10" s="2">
        <v>30.9</v>
      </c>
      <c r="C10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topLeftCell="A7" workbookViewId="0">
      <selection activeCell="G18" sqref="G18:G23"/>
    </sheetView>
  </sheetViews>
  <sheetFormatPr defaultRowHeight="14.4" x14ac:dyDescent="0.3"/>
  <cols>
    <col min="1" max="1" width="12" customWidth="1"/>
    <col min="2" max="2" width="25.5546875" bestFit="1" customWidth="1"/>
    <col min="3" max="3" width="26.5546875" customWidth="1"/>
    <col min="4" max="4" width="25.5546875" customWidth="1"/>
    <col min="5" max="5" width="26.5546875" customWidth="1"/>
    <col min="6" max="6" width="25.5546875" bestFit="1" customWidth="1"/>
    <col min="7" max="7" width="26.5546875" customWidth="1"/>
    <col min="8" max="8" width="25.5546875" bestFit="1" customWidth="1"/>
    <col min="9" max="9" width="26.5546875" customWidth="1"/>
  </cols>
  <sheetData>
    <row r="3" spans="1:9" x14ac:dyDescent="0.3">
      <c r="B3" s="3" t="s">
        <v>20</v>
      </c>
    </row>
    <row r="4" spans="1:9" x14ac:dyDescent="0.3">
      <c r="B4">
        <v>10</v>
      </c>
      <c r="D4">
        <v>30</v>
      </c>
      <c r="F4">
        <v>50</v>
      </c>
      <c r="H4">
        <v>180</v>
      </c>
    </row>
    <row r="5" spans="1:9" x14ac:dyDescent="0.3">
      <c r="A5" s="3" t="s">
        <v>13</v>
      </c>
      <c r="B5" t="s">
        <v>80</v>
      </c>
      <c r="C5" t="s">
        <v>81</v>
      </c>
      <c r="D5" t="s">
        <v>80</v>
      </c>
      <c r="E5" t="s">
        <v>81</v>
      </c>
      <c r="F5" t="s">
        <v>80</v>
      </c>
      <c r="G5" t="s">
        <v>81</v>
      </c>
      <c r="H5" t="s">
        <v>80</v>
      </c>
      <c r="I5" t="s">
        <v>81</v>
      </c>
    </row>
    <row r="6" spans="1:9" x14ac:dyDescent="0.3">
      <c r="A6" s="4" t="s">
        <v>5</v>
      </c>
      <c r="B6" s="2">
        <v>1.5599999999999998</v>
      </c>
      <c r="C6" s="2">
        <v>2.1547621678505497</v>
      </c>
      <c r="D6" s="2">
        <v>0.43999999999999995</v>
      </c>
      <c r="E6" s="2">
        <v>2.7889065957826555</v>
      </c>
      <c r="F6" s="2">
        <v>1.52</v>
      </c>
      <c r="G6" s="2">
        <v>3.1995312156626947</v>
      </c>
      <c r="H6" s="2">
        <v>1.5</v>
      </c>
      <c r="I6" s="2">
        <v>1.2708265027138834</v>
      </c>
    </row>
    <row r="7" spans="1:9" x14ac:dyDescent="0.3">
      <c r="A7" s="4" t="s">
        <v>3</v>
      </c>
      <c r="B7" s="2">
        <v>-3.3333333333333312E-2</v>
      </c>
      <c r="C7" s="2">
        <v>1.7080690852538722</v>
      </c>
      <c r="D7" s="2">
        <v>0.7</v>
      </c>
      <c r="E7" s="2">
        <v>1.9170289512680811</v>
      </c>
      <c r="F7" s="2">
        <v>5.9555555555555557</v>
      </c>
      <c r="G7" s="2">
        <v>1.741487231586204</v>
      </c>
      <c r="H7" s="2">
        <v>-0.80000000000000016</v>
      </c>
      <c r="I7" s="2">
        <v>2.8346075566116733</v>
      </c>
    </row>
    <row r="8" spans="1:9" x14ac:dyDescent="0.3">
      <c r="A8" s="4" t="s">
        <v>4</v>
      </c>
      <c r="B8" s="2">
        <v>1.2499999999999998</v>
      </c>
      <c r="C8" s="2">
        <v>1.9363482239629433</v>
      </c>
      <c r="D8" s="2">
        <v>0.89000000000000024</v>
      </c>
      <c r="E8" s="2">
        <v>1.602394042258853</v>
      </c>
      <c r="F8" s="2">
        <v>1.5000000000000002</v>
      </c>
      <c r="G8" s="2">
        <v>2.6553928355539242</v>
      </c>
      <c r="H8" s="2">
        <v>1.6900000000000002</v>
      </c>
      <c r="I8" s="2">
        <v>3.1585685928210512</v>
      </c>
    </row>
    <row r="10" spans="1:9" x14ac:dyDescent="0.3">
      <c r="B10">
        <v>10</v>
      </c>
      <c r="C10">
        <v>30</v>
      </c>
      <c r="D10">
        <v>50</v>
      </c>
      <c r="E10">
        <v>180</v>
      </c>
    </row>
    <row r="11" spans="1:9" x14ac:dyDescent="0.3">
      <c r="A11" s="4" t="s">
        <v>5</v>
      </c>
      <c r="B11" s="2">
        <v>1.5599999999999998</v>
      </c>
      <c r="C11" s="2">
        <v>0.43999999999999995</v>
      </c>
      <c r="D11" s="2">
        <v>1.52</v>
      </c>
      <c r="E11" s="2">
        <v>1.5</v>
      </c>
    </row>
    <row r="12" spans="1:9" x14ac:dyDescent="0.3">
      <c r="A12" s="4" t="s">
        <v>3</v>
      </c>
      <c r="B12" s="2">
        <v>-3.3333333333333312E-2</v>
      </c>
      <c r="C12" s="2">
        <v>0.7</v>
      </c>
      <c r="D12" s="2">
        <v>5.9555555555555557</v>
      </c>
      <c r="E12" s="2">
        <v>-0.80000000000000016</v>
      </c>
    </row>
    <row r="13" spans="1:9" x14ac:dyDescent="0.3">
      <c r="A13" s="4" t="s">
        <v>4</v>
      </c>
      <c r="B13" s="2">
        <v>1.2499999999999998</v>
      </c>
      <c r="C13" s="2">
        <v>0.89000000000000024</v>
      </c>
      <c r="D13" s="2">
        <v>1.5000000000000002</v>
      </c>
      <c r="E13" s="2">
        <v>1.6900000000000002</v>
      </c>
    </row>
    <row r="18" spans="7:7" x14ac:dyDescent="0.3">
      <c r="G18" t="s">
        <v>100</v>
      </c>
    </row>
    <row r="19" spans="7:7" x14ac:dyDescent="0.3">
      <c r="G19" t="s">
        <v>101</v>
      </c>
    </row>
    <row r="20" spans="7:7" x14ac:dyDescent="0.3">
      <c r="G20" t="s">
        <v>102</v>
      </c>
    </row>
    <row r="21" spans="7:7" x14ac:dyDescent="0.3">
      <c r="G21" t="s">
        <v>103</v>
      </c>
    </row>
    <row r="22" spans="7:7" x14ac:dyDescent="0.3">
      <c r="G22" t="s">
        <v>104</v>
      </c>
    </row>
    <row r="23" spans="7:7" x14ac:dyDescent="0.3">
      <c r="G23" t="s">
        <v>105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1"/>
  <sheetViews>
    <sheetView topLeftCell="A113" workbookViewId="0">
      <selection activeCell="A129" sqref="A129:A131"/>
    </sheetView>
  </sheetViews>
  <sheetFormatPr defaultRowHeight="14.4" x14ac:dyDescent="0.3"/>
  <cols>
    <col min="1" max="19" width="14.77734375" bestFit="1" customWidth="1"/>
    <col min="20" max="20" width="9.6640625" bestFit="1" customWidth="1"/>
  </cols>
  <sheetData>
    <row r="2" spans="1:11" x14ac:dyDescent="0.3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8</v>
      </c>
      <c r="G2" t="s">
        <v>9</v>
      </c>
      <c r="I2" t="s">
        <v>78</v>
      </c>
      <c r="J2" t="s">
        <v>1</v>
      </c>
      <c r="K2" t="s">
        <v>79</v>
      </c>
    </row>
    <row r="3" spans="1:11" x14ac:dyDescent="0.3">
      <c r="A3">
        <v>1</v>
      </c>
      <c r="B3" t="s">
        <v>3</v>
      </c>
      <c r="C3">
        <v>52</v>
      </c>
      <c r="D3" s="1">
        <v>2.9</v>
      </c>
      <c r="E3" s="1">
        <v>4.0999999999999996</v>
      </c>
      <c r="F3" s="1">
        <v>7.5</v>
      </c>
      <c r="G3" s="1">
        <v>2.4</v>
      </c>
      <c r="I3" s="1">
        <v>10</v>
      </c>
      <c r="J3" t="s">
        <v>3</v>
      </c>
      <c r="K3" s="1">
        <v>2.9</v>
      </c>
    </row>
    <row r="4" spans="1:11" x14ac:dyDescent="0.3">
      <c r="A4">
        <v>4</v>
      </c>
      <c r="B4" t="s">
        <v>3</v>
      </c>
      <c r="C4">
        <v>54</v>
      </c>
      <c r="D4" s="1">
        <v>1</v>
      </c>
      <c r="E4" s="1">
        <v>-0.2</v>
      </c>
      <c r="F4" s="1">
        <v>7.9</v>
      </c>
      <c r="G4" s="1">
        <v>-5.4</v>
      </c>
      <c r="I4" s="1">
        <v>10</v>
      </c>
      <c r="J4" t="s">
        <v>4</v>
      </c>
      <c r="K4" s="1">
        <v>1.1000000000000001</v>
      </c>
    </row>
    <row r="5" spans="1:11" x14ac:dyDescent="0.3">
      <c r="A5">
        <v>5</v>
      </c>
      <c r="B5" t="s">
        <v>3</v>
      </c>
      <c r="C5">
        <v>56</v>
      </c>
      <c r="D5" s="1">
        <v>0.5</v>
      </c>
      <c r="E5" s="1">
        <v>-1.3</v>
      </c>
      <c r="F5" s="1">
        <v>6.4</v>
      </c>
      <c r="G5" s="1">
        <v>0.3</v>
      </c>
      <c r="I5" s="1">
        <v>10</v>
      </c>
      <c r="J5" t="s">
        <v>5</v>
      </c>
      <c r="K5" s="1">
        <v>-2.2000000000000002</v>
      </c>
    </row>
    <row r="6" spans="1:11" x14ac:dyDescent="0.3">
      <c r="A6">
        <v>12</v>
      </c>
      <c r="B6" t="s">
        <v>3</v>
      </c>
      <c r="C6">
        <v>50</v>
      </c>
      <c r="D6" s="1">
        <v>0.4</v>
      </c>
      <c r="E6" s="1">
        <v>2.1</v>
      </c>
      <c r="F6" s="1">
        <v>5.7</v>
      </c>
      <c r="G6" s="1">
        <v>1.5</v>
      </c>
      <c r="I6" s="1">
        <v>10</v>
      </c>
      <c r="J6" t="s">
        <v>3</v>
      </c>
      <c r="K6" s="1">
        <v>1</v>
      </c>
    </row>
    <row r="7" spans="1:11" x14ac:dyDescent="0.3">
      <c r="A7">
        <v>14</v>
      </c>
      <c r="B7" t="s">
        <v>3</v>
      </c>
      <c r="C7">
        <v>45</v>
      </c>
      <c r="D7" s="1">
        <v>-1.5</v>
      </c>
      <c r="E7" s="1">
        <v>0.2</v>
      </c>
      <c r="F7" s="1">
        <v>8.4</v>
      </c>
      <c r="G7" s="1">
        <v>1.7</v>
      </c>
      <c r="I7" s="1">
        <v>10</v>
      </c>
      <c r="J7" t="s">
        <v>3</v>
      </c>
      <c r="K7" s="1">
        <v>0.5</v>
      </c>
    </row>
    <row r="8" spans="1:11" x14ac:dyDescent="0.3">
      <c r="A8">
        <v>17</v>
      </c>
      <c r="B8" t="s">
        <v>3</v>
      </c>
      <c r="C8">
        <v>47</v>
      </c>
      <c r="D8" s="1">
        <v>1.2</v>
      </c>
      <c r="E8" s="1">
        <v>0.9</v>
      </c>
      <c r="F8" s="1">
        <v>4.2</v>
      </c>
      <c r="G8" s="1">
        <v>1.4</v>
      </c>
      <c r="I8" s="1">
        <v>10</v>
      </c>
      <c r="J8" t="s">
        <v>5</v>
      </c>
      <c r="K8" s="1">
        <v>2.8</v>
      </c>
    </row>
    <row r="9" spans="1:11" x14ac:dyDescent="0.3">
      <c r="A9">
        <v>18</v>
      </c>
      <c r="B9" t="s">
        <v>3</v>
      </c>
      <c r="C9">
        <v>46</v>
      </c>
      <c r="D9" s="1">
        <v>-0.4</v>
      </c>
      <c r="E9" s="1">
        <v>-2.4</v>
      </c>
      <c r="F9" s="1">
        <v>5.6</v>
      </c>
      <c r="G9" s="1">
        <v>-3.1</v>
      </c>
      <c r="I9" s="1">
        <v>10</v>
      </c>
      <c r="J9" t="s">
        <v>4</v>
      </c>
      <c r="K9" s="1">
        <v>3.5</v>
      </c>
    </row>
    <row r="10" spans="1:11" x14ac:dyDescent="0.3">
      <c r="A10">
        <v>22</v>
      </c>
      <c r="B10" t="s">
        <v>3</v>
      </c>
      <c r="C10">
        <v>45</v>
      </c>
      <c r="D10" s="1">
        <v>-2.2000000000000002</v>
      </c>
      <c r="E10" s="1">
        <v>1.6</v>
      </c>
      <c r="F10" s="1">
        <v>3.4</v>
      </c>
      <c r="G10" s="1">
        <v>-2.6</v>
      </c>
      <c r="I10" s="1">
        <v>10</v>
      </c>
      <c r="J10" t="s">
        <v>4</v>
      </c>
      <c r="K10" s="1">
        <v>-1.2</v>
      </c>
    </row>
    <row r="11" spans="1:11" x14ac:dyDescent="0.3">
      <c r="A11">
        <v>24</v>
      </c>
      <c r="B11" t="s">
        <v>3</v>
      </c>
      <c r="C11">
        <v>41</v>
      </c>
      <c r="D11" s="1">
        <v>-2.2000000000000002</v>
      </c>
      <c r="E11" s="1">
        <v>1.3</v>
      </c>
      <c r="F11" s="1">
        <v>4.5</v>
      </c>
      <c r="G11" s="1">
        <v>-3.4</v>
      </c>
      <c r="I11" s="1">
        <v>10</v>
      </c>
      <c r="J11" t="s">
        <v>4</v>
      </c>
      <c r="K11" s="1">
        <v>4.3</v>
      </c>
    </row>
    <row r="12" spans="1:11" x14ac:dyDescent="0.3">
      <c r="A12">
        <v>3</v>
      </c>
      <c r="B12" t="s">
        <v>5</v>
      </c>
      <c r="C12">
        <v>10</v>
      </c>
      <c r="D12" s="1">
        <v>-2.2000000000000002</v>
      </c>
      <c r="E12" s="1">
        <v>-3.4</v>
      </c>
      <c r="F12" s="1">
        <v>0.6</v>
      </c>
      <c r="G12" s="1">
        <v>0.6</v>
      </c>
      <c r="I12" s="1">
        <v>10</v>
      </c>
      <c r="J12" t="s">
        <v>5</v>
      </c>
      <c r="K12" s="1">
        <v>1.9</v>
      </c>
    </row>
    <row r="13" spans="1:11" x14ac:dyDescent="0.3">
      <c r="A13">
        <v>6</v>
      </c>
      <c r="B13" t="s">
        <v>5</v>
      </c>
      <c r="C13">
        <v>20</v>
      </c>
      <c r="D13" s="1">
        <v>2.8</v>
      </c>
      <c r="E13" s="1">
        <v>1.1000000000000001</v>
      </c>
      <c r="F13" s="1">
        <v>6.9</v>
      </c>
      <c r="G13" s="1">
        <v>3.1</v>
      </c>
      <c r="I13" s="1">
        <v>10</v>
      </c>
      <c r="J13" t="s">
        <v>4</v>
      </c>
      <c r="K13" s="1">
        <v>2</v>
      </c>
    </row>
    <row r="14" spans="1:11" x14ac:dyDescent="0.3">
      <c r="A14">
        <v>10</v>
      </c>
      <c r="B14" t="s">
        <v>5</v>
      </c>
      <c r="C14">
        <v>13</v>
      </c>
      <c r="D14" s="1">
        <v>1.9</v>
      </c>
      <c r="E14" s="1">
        <v>4.0999999999999996</v>
      </c>
      <c r="F14" s="1">
        <v>1</v>
      </c>
      <c r="G14" s="1">
        <v>-0.1</v>
      </c>
      <c r="I14" s="1">
        <v>10</v>
      </c>
      <c r="J14" t="s">
        <v>3</v>
      </c>
      <c r="K14" s="1">
        <v>0.4</v>
      </c>
    </row>
    <row r="15" spans="1:11" x14ac:dyDescent="0.3">
      <c r="A15">
        <v>15</v>
      </c>
      <c r="B15" t="s">
        <v>5</v>
      </c>
      <c r="C15">
        <v>15</v>
      </c>
      <c r="D15" s="1">
        <v>2.2000000000000002</v>
      </c>
      <c r="E15" s="1">
        <v>-0.9</v>
      </c>
      <c r="F15" s="1">
        <v>0.8</v>
      </c>
      <c r="G15" s="1">
        <v>1.7</v>
      </c>
      <c r="I15" s="1">
        <v>10</v>
      </c>
      <c r="J15" t="s">
        <v>4</v>
      </c>
      <c r="K15" s="1">
        <v>-0.4</v>
      </c>
    </row>
    <row r="16" spans="1:11" x14ac:dyDescent="0.3">
      <c r="A16">
        <v>16</v>
      </c>
      <c r="B16" t="s">
        <v>5</v>
      </c>
      <c r="C16">
        <v>15</v>
      </c>
      <c r="D16" s="1">
        <v>3.1</v>
      </c>
      <c r="E16" s="1">
        <v>1.3</v>
      </c>
      <c r="F16" s="1">
        <v>-1.7</v>
      </c>
      <c r="G16" s="1">
        <v>2.2000000000000002</v>
      </c>
      <c r="I16" s="1">
        <v>10</v>
      </c>
      <c r="J16" t="s">
        <v>3</v>
      </c>
      <c r="K16" s="1">
        <v>-1.5</v>
      </c>
    </row>
    <row r="17" spans="1:11" x14ac:dyDescent="0.3">
      <c r="A17">
        <v>2</v>
      </c>
      <c r="B17" t="s">
        <v>4</v>
      </c>
      <c r="C17">
        <v>30</v>
      </c>
      <c r="D17" s="1">
        <v>1.1000000000000001</v>
      </c>
      <c r="E17" s="1">
        <v>-1.6</v>
      </c>
      <c r="F17" s="1">
        <v>5.3</v>
      </c>
      <c r="G17" s="1">
        <v>4.5999999999999996</v>
      </c>
      <c r="I17" s="1">
        <v>10</v>
      </c>
      <c r="J17" t="s">
        <v>5</v>
      </c>
      <c r="K17" s="1">
        <v>2.2000000000000002</v>
      </c>
    </row>
    <row r="18" spans="1:11" x14ac:dyDescent="0.3">
      <c r="A18">
        <v>7</v>
      </c>
      <c r="B18" t="s">
        <v>4</v>
      </c>
      <c r="C18">
        <v>32</v>
      </c>
      <c r="D18" s="1">
        <v>3.5</v>
      </c>
      <c r="E18" s="1">
        <v>0.8</v>
      </c>
      <c r="F18" s="1">
        <v>5.2</v>
      </c>
      <c r="G18" s="1">
        <v>-2.5</v>
      </c>
      <c r="I18" s="1">
        <v>10</v>
      </c>
      <c r="J18" t="s">
        <v>5</v>
      </c>
      <c r="K18" s="1">
        <v>3.1</v>
      </c>
    </row>
    <row r="19" spans="1:11" x14ac:dyDescent="0.3">
      <c r="A19">
        <v>8</v>
      </c>
      <c r="B19" t="s">
        <v>4</v>
      </c>
      <c r="C19">
        <v>41</v>
      </c>
      <c r="D19" s="1">
        <v>-1.2</v>
      </c>
      <c r="E19" s="1">
        <v>1.4</v>
      </c>
      <c r="F19" s="1">
        <v>3.6</v>
      </c>
      <c r="G19" s="1">
        <v>-2</v>
      </c>
      <c r="I19" s="1">
        <v>10</v>
      </c>
      <c r="J19" t="s">
        <v>3</v>
      </c>
      <c r="K19" s="1">
        <v>1.2</v>
      </c>
    </row>
    <row r="20" spans="1:11" x14ac:dyDescent="0.3">
      <c r="A20">
        <v>9</v>
      </c>
      <c r="B20" t="s">
        <v>4</v>
      </c>
      <c r="C20">
        <v>22</v>
      </c>
      <c r="D20" s="1">
        <v>4.3</v>
      </c>
      <c r="E20" s="1">
        <v>1.8</v>
      </c>
      <c r="F20" s="1">
        <v>-0.6</v>
      </c>
      <c r="G20" s="1">
        <v>2.2000000000000002</v>
      </c>
      <c r="I20" s="1">
        <v>10</v>
      </c>
      <c r="J20" t="s">
        <v>3</v>
      </c>
      <c r="K20" s="1">
        <v>-0.4</v>
      </c>
    </row>
    <row r="21" spans="1:11" x14ac:dyDescent="0.3">
      <c r="A21">
        <v>11</v>
      </c>
      <c r="B21" t="s">
        <v>4</v>
      </c>
      <c r="C21">
        <v>36</v>
      </c>
      <c r="D21" s="1">
        <v>2</v>
      </c>
      <c r="E21" s="1">
        <v>1.4</v>
      </c>
      <c r="F21" s="1">
        <v>-2.6</v>
      </c>
      <c r="G21" s="1">
        <v>0</v>
      </c>
      <c r="I21" s="1">
        <v>10</v>
      </c>
      <c r="J21" t="s">
        <v>4</v>
      </c>
      <c r="K21" s="1">
        <v>0.5</v>
      </c>
    </row>
    <row r="22" spans="1:11" x14ac:dyDescent="0.3">
      <c r="A22">
        <v>13</v>
      </c>
      <c r="B22" t="s">
        <v>4</v>
      </c>
      <c r="C22">
        <v>33</v>
      </c>
      <c r="D22" s="1">
        <v>-0.4</v>
      </c>
      <c r="E22" s="1">
        <v>-0.9</v>
      </c>
      <c r="F22" s="1">
        <v>1.3</v>
      </c>
      <c r="G22" s="1">
        <v>3.8</v>
      </c>
      <c r="I22" s="1">
        <v>10</v>
      </c>
      <c r="J22" t="s">
        <v>4</v>
      </c>
      <c r="K22" s="1">
        <v>-1.5</v>
      </c>
    </row>
    <row r="23" spans="1:11" x14ac:dyDescent="0.3">
      <c r="A23">
        <v>19</v>
      </c>
      <c r="B23" t="s">
        <v>4</v>
      </c>
      <c r="C23">
        <v>29</v>
      </c>
      <c r="D23" s="1">
        <v>0.5</v>
      </c>
      <c r="E23" s="1">
        <v>1.3</v>
      </c>
      <c r="F23" s="1">
        <v>2.2999999999999998</v>
      </c>
      <c r="G23" s="1">
        <v>1.4</v>
      </c>
      <c r="I23" s="1">
        <v>10</v>
      </c>
      <c r="J23" t="s">
        <v>4</v>
      </c>
      <c r="K23" s="1">
        <v>1.6</v>
      </c>
    </row>
    <row r="24" spans="1:11" x14ac:dyDescent="0.3">
      <c r="A24">
        <v>20</v>
      </c>
      <c r="B24" t="s">
        <v>4</v>
      </c>
      <c r="C24">
        <v>29</v>
      </c>
      <c r="D24" s="1">
        <v>-1.5</v>
      </c>
      <c r="E24" s="1">
        <v>0.7</v>
      </c>
      <c r="F24" s="1">
        <v>1.6</v>
      </c>
      <c r="G24" s="1">
        <v>8</v>
      </c>
      <c r="I24" s="1">
        <v>10</v>
      </c>
      <c r="J24" t="s">
        <v>3</v>
      </c>
      <c r="K24" s="1">
        <v>-2.2000000000000002</v>
      </c>
    </row>
    <row r="25" spans="1:11" x14ac:dyDescent="0.3">
      <c r="A25">
        <v>21</v>
      </c>
      <c r="B25" t="s">
        <v>4</v>
      </c>
      <c r="C25">
        <v>27</v>
      </c>
      <c r="D25" s="1">
        <v>1.6</v>
      </c>
      <c r="E25" s="1">
        <v>4.2</v>
      </c>
      <c r="F25" s="1">
        <v>-1.1000000000000001</v>
      </c>
      <c r="G25" s="1">
        <v>1.3</v>
      </c>
      <c r="I25" s="1">
        <v>10</v>
      </c>
      <c r="J25" t="s">
        <v>4</v>
      </c>
      <c r="K25" s="1">
        <v>2.6</v>
      </c>
    </row>
    <row r="26" spans="1:11" x14ac:dyDescent="0.3">
      <c r="A26">
        <v>23</v>
      </c>
      <c r="B26" t="s">
        <v>4</v>
      </c>
      <c r="C26">
        <v>30</v>
      </c>
      <c r="D26" s="1">
        <v>2.6</v>
      </c>
      <c r="E26" s="1">
        <v>-0.2</v>
      </c>
      <c r="F26" s="1">
        <v>0</v>
      </c>
      <c r="G26" s="1">
        <v>0.1</v>
      </c>
      <c r="I26" s="1">
        <v>10</v>
      </c>
      <c r="J26" t="s">
        <v>3</v>
      </c>
      <c r="K26" s="1">
        <v>-2.2000000000000002</v>
      </c>
    </row>
    <row r="27" spans="1:11" x14ac:dyDescent="0.3">
      <c r="I27" s="1">
        <v>30</v>
      </c>
      <c r="J27" t="s">
        <v>3</v>
      </c>
      <c r="K27" s="1">
        <v>4.0999999999999996</v>
      </c>
    </row>
    <row r="28" spans="1:11" x14ac:dyDescent="0.3">
      <c r="I28" s="1">
        <v>30</v>
      </c>
      <c r="J28" t="s">
        <v>4</v>
      </c>
      <c r="K28" s="1">
        <v>-1.6</v>
      </c>
    </row>
    <row r="29" spans="1:11" x14ac:dyDescent="0.3">
      <c r="I29" s="1">
        <v>30</v>
      </c>
      <c r="J29" t="s">
        <v>5</v>
      </c>
      <c r="K29" s="1">
        <v>-3.4</v>
      </c>
    </row>
    <row r="30" spans="1:11" x14ac:dyDescent="0.3">
      <c r="I30" s="1">
        <v>30</v>
      </c>
      <c r="J30" t="s">
        <v>3</v>
      </c>
      <c r="K30" s="1">
        <v>-0.2</v>
      </c>
    </row>
    <row r="31" spans="1:11" x14ac:dyDescent="0.3">
      <c r="I31" s="1">
        <v>30</v>
      </c>
      <c r="J31" t="s">
        <v>3</v>
      </c>
      <c r="K31" s="1">
        <v>-1.3</v>
      </c>
    </row>
    <row r="32" spans="1:11" x14ac:dyDescent="0.3">
      <c r="A32" t="s">
        <v>1</v>
      </c>
      <c r="B32" t="s">
        <v>6</v>
      </c>
      <c r="C32" t="s">
        <v>7</v>
      </c>
      <c r="D32" t="s">
        <v>8</v>
      </c>
      <c r="E32" t="s">
        <v>9</v>
      </c>
      <c r="I32" s="1">
        <v>30</v>
      </c>
      <c r="J32" t="s">
        <v>5</v>
      </c>
      <c r="K32" s="1">
        <v>1.1000000000000001</v>
      </c>
    </row>
    <row r="33" spans="1:11" x14ac:dyDescent="0.3">
      <c r="A33" t="s">
        <v>3</v>
      </c>
      <c r="B33" s="1">
        <v>2.9</v>
      </c>
      <c r="C33" s="1">
        <v>4.0999999999999996</v>
      </c>
      <c r="D33" s="1">
        <v>7.5</v>
      </c>
      <c r="E33" s="1">
        <v>2.4</v>
      </c>
      <c r="F33" s="1"/>
      <c r="I33" s="1">
        <v>30</v>
      </c>
      <c r="J33" t="s">
        <v>4</v>
      </c>
      <c r="K33" s="1">
        <v>0.8</v>
      </c>
    </row>
    <row r="34" spans="1:11" x14ac:dyDescent="0.3">
      <c r="A34" t="s">
        <v>3</v>
      </c>
      <c r="B34" s="1">
        <v>1</v>
      </c>
      <c r="C34" s="1">
        <v>-0.2</v>
      </c>
      <c r="D34" s="1">
        <v>7.9</v>
      </c>
      <c r="E34" s="1">
        <v>-5.4</v>
      </c>
      <c r="F34" s="1"/>
      <c r="I34" s="1">
        <v>30</v>
      </c>
      <c r="J34" t="s">
        <v>4</v>
      </c>
      <c r="K34" s="1">
        <v>1.4</v>
      </c>
    </row>
    <row r="35" spans="1:11" x14ac:dyDescent="0.3">
      <c r="A35" t="s">
        <v>3</v>
      </c>
      <c r="B35" s="1">
        <v>0.5</v>
      </c>
      <c r="C35" s="1">
        <v>-1.3</v>
      </c>
      <c r="D35" s="1">
        <v>6.4</v>
      </c>
      <c r="E35" s="1">
        <v>0.3</v>
      </c>
      <c r="F35" s="1"/>
      <c r="I35" s="1">
        <v>30</v>
      </c>
      <c r="J35" t="s">
        <v>4</v>
      </c>
      <c r="K35" s="1">
        <v>1.8</v>
      </c>
    </row>
    <row r="36" spans="1:11" x14ac:dyDescent="0.3">
      <c r="A36" t="s">
        <v>3</v>
      </c>
      <c r="B36" s="1">
        <v>0.4</v>
      </c>
      <c r="C36" s="1">
        <v>2.1</v>
      </c>
      <c r="D36" s="1">
        <v>5.7</v>
      </c>
      <c r="E36" s="1">
        <v>1.5</v>
      </c>
      <c r="F36" s="1"/>
      <c r="I36" s="1">
        <v>30</v>
      </c>
      <c r="J36" t="s">
        <v>5</v>
      </c>
      <c r="K36" s="1">
        <v>4.0999999999999996</v>
      </c>
    </row>
    <row r="37" spans="1:11" x14ac:dyDescent="0.3">
      <c r="A37" t="s">
        <v>3</v>
      </c>
      <c r="B37" s="1">
        <v>-1.5</v>
      </c>
      <c r="C37" s="1">
        <v>0.2</v>
      </c>
      <c r="D37" s="1">
        <v>8.4</v>
      </c>
      <c r="E37" s="1">
        <v>1.7</v>
      </c>
      <c r="F37" s="1"/>
      <c r="I37" s="1">
        <v>30</v>
      </c>
      <c r="J37" t="s">
        <v>4</v>
      </c>
      <c r="K37" s="1">
        <v>1.4</v>
      </c>
    </row>
    <row r="38" spans="1:11" x14ac:dyDescent="0.3">
      <c r="A38" t="s">
        <v>3</v>
      </c>
      <c r="B38" s="1">
        <v>1.2</v>
      </c>
      <c r="C38" s="1">
        <v>0.9</v>
      </c>
      <c r="D38" s="1">
        <v>4.2</v>
      </c>
      <c r="E38" s="1">
        <v>1.4</v>
      </c>
      <c r="F38" s="1"/>
      <c r="I38" s="1">
        <v>30</v>
      </c>
      <c r="J38" t="s">
        <v>3</v>
      </c>
      <c r="K38" s="1">
        <v>2.1</v>
      </c>
    </row>
    <row r="39" spans="1:11" x14ac:dyDescent="0.3">
      <c r="A39" t="s">
        <v>3</v>
      </c>
      <c r="B39" s="1">
        <v>-0.4</v>
      </c>
      <c r="C39" s="1">
        <v>-2.4</v>
      </c>
      <c r="D39" s="1">
        <v>5.6</v>
      </c>
      <c r="E39" s="1">
        <v>-3.1</v>
      </c>
      <c r="F39" s="1"/>
      <c r="I39" s="1">
        <v>30</v>
      </c>
      <c r="J39" t="s">
        <v>4</v>
      </c>
      <c r="K39" s="1">
        <v>-0.9</v>
      </c>
    </row>
    <row r="40" spans="1:11" x14ac:dyDescent="0.3">
      <c r="A40" t="s">
        <v>3</v>
      </c>
      <c r="B40" s="1">
        <v>-2.2000000000000002</v>
      </c>
      <c r="C40" s="1">
        <v>1.6</v>
      </c>
      <c r="D40" s="1">
        <v>3.4</v>
      </c>
      <c r="E40" s="1">
        <v>-2.6</v>
      </c>
      <c r="F40" s="1"/>
      <c r="I40" s="1">
        <v>30</v>
      </c>
      <c r="J40" t="s">
        <v>3</v>
      </c>
      <c r="K40" s="1">
        <v>0.2</v>
      </c>
    </row>
    <row r="41" spans="1:11" x14ac:dyDescent="0.3">
      <c r="A41" t="s">
        <v>3</v>
      </c>
      <c r="B41" s="1">
        <v>-2.2000000000000002</v>
      </c>
      <c r="C41" s="1">
        <v>1.3</v>
      </c>
      <c r="D41" s="1">
        <v>4.5</v>
      </c>
      <c r="E41" s="1">
        <v>-3.4</v>
      </c>
      <c r="F41" s="1"/>
      <c r="I41" s="1">
        <v>30</v>
      </c>
      <c r="J41" t="s">
        <v>5</v>
      </c>
      <c r="K41" s="1">
        <v>-0.9</v>
      </c>
    </row>
    <row r="42" spans="1:11" x14ac:dyDescent="0.3">
      <c r="A42" t="s">
        <v>5</v>
      </c>
      <c r="B42" s="1">
        <v>-2.2000000000000002</v>
      </c>
      <c r="C42" s="1">
        <v>-3.4</v>
      </c>
      <c r="D42" s="1">
        <v>0.6</v>
      </c>
      <c r="E42" s="1">
        <v>0.6</v>
      </c>
      <c r="F42" s="1"/>
      <c r="I42" s="1">
        <v>30</v>
      </c>
      <c r="J42" t="s">
        <v>5</v>
      </c>
      <c r="K42" s="1">
        <v>1.3</v>
      </c>
    </row>
    <row r="43" spans="1:11" x14ac:dyDescent="0.3">
      <c r="A43" t="s">
        <v>5</v>
      </c>
      <c r="B43" s="1">
        <v>2.8</v>
      </c>
      <c r="C43" s="1">
        <v>1.1000000000000001</v>
      </c>
      <c r="D43" s="1">
        <v>6.9</v>
      </c>
      <c r="E43" s="1">
        <v>3.1</v>
      </c>
      <c r="F43" s="1"/>
      <c r="I43" s="1">
        <v>30</v>
      </c>
      <c r="J43" t="s">
        <v>3</v>
      </c>
      <c r="K43" s="1">
        <v>0.9</v>
      </c>
    </row>
    <row r="44" spans="1:11" x14ac:dyDescent="0.3">
      <c r="A44" t="s">
        <v>5</v>
      </c>
      <c r="B44" s="1">
        <v>1.9</v>
      </c>
      <c r="C44" s="1">
        <v>4.0999999999999996</v>
      </c>
      <c r="D44" s="1">
        <v>1</v>
      </c>
      <c r="E44" s="1">
        <v>-0.1</v>
      </c>
      <c r="F44" s="1"/>
      <c r="I44" s="1">
        <v>30</v>
      </c>
      <c r="J44" t="s">
        <v>3</v>
      </c>
      <c r="K44" s="1">
        <v>-2.4</v>
      </c>
    </row>
    <row r="45" spans="1:11" x14ac:dyDescent="0.3">
      <c r="A45" t="s">
        <v>5</v>
      </c>
      <c r="B45" s="1">
        <v>2.2000000000000002</v>
      </c>
      <c r="C45" s="1">
        <v>-0.9</v>
      </c>
      <c r="D45" s="1">
        <v>0.8</v>
      </c>
      <c r="E45" s="1">
        <v>1.7</v>
      </c>
      <c r="F45" s="1"/>
      <c r="I45" s="1">
        <v>30</v>
      </c>
      <c r="J45" t="s">
        <v>4</v>
      </c>
      <c r="K45" s="1">
        <v>1.3</v>
      </c>
    </row>
    <row r="46" spans="1:11" x14ac:dyDescent="0.3">
      <c r="A46" t="s">
        <v>5</v>
      </c>
      <c r="B46" s="1">
        <v>3.1</v>
      </c>
      <c r="C46" s="1">
        <v>1.3</v>
      </c>
      <c r="D46" s="1">
        <v>-1.7</v>
      </c>
      <c r="E46" s="1">
        <v>2.2000000000000002</v>
      </c>
      <c r="F46" s="1"/>
      <c r="I46" s="1">
        <v>30</v>
      </c>
      <c r="J46" t="s">
        <v>4</v>
      </c>
      <c r="K46" s="1">
        <v>0.7</v>
      </c>
    </row>
    <row r="47" spans="1:11" x14ac:dyDescent="0.3">
      <c r="A47" t="s">
        <v>4</v>
      </c>
      <c r="B47" s="1">
        <v>1.1000000000000001</v>
      </c>
      <c r="C47" s="1">
        <v>-1.6</v>
      </c>
      <c r="D47" s="1">
        <v>5.3</v>
      </c>
      <c r="E47" s="1">
        <v>4.5999999999999996</v>
      </c>
      <c r="F47" s="1"/>
      <c r="I47" s="1">
        <v>30</v>
      </c>
      <c r="J47" t="s">
        <v>4</v>
      </c>
      <c r="K47" s="1">
        <v>4.2</v>
      </c>
    </row>
    <row r="48" spans="1:11" x14ac:dyDescent="0.3">
      <c r="A48" t="s">
        <v>4</v>
      </c>
      <c r="B48" s="1">
        <v>3.5</v>
      </c>
      <c r="C48" s="1">
        <v>0.8</v>
      </c>
      <c r="D48" s="1">
        <v>5.2</v>
      </c>
      <c r="E48" s="1">
        <v>-2.5</v>
      </c>
      <c r="F48" s="1"/>
      <c r="I48" s="1">
        <v>30</v>
      </c>
      <c r="J48" t="s">
        <v>3</v>
      </c>
      <c r="K48" s="1">
        <v>1.6</v>
      </c>
    </row>
    <row r="49" spans="1:11" x14ac:dyDescent="0.3">
      <c r="A49" t="s">
        <v>4</v>
      </c>
      <c r="B49" s="1">
        <v>-1.2</v>
      </c>
      <c r="C49" s="1">
        <v>1.4</v>
      </c>
      <c r="D49" s="1">
        <v>3.6</v>
      </c>
      <c r="E49" s="1">
        <v>-2</v>
      </c>
      <c r="F49" s="1"/>
      <c r="I49" s="1">
        <v>30</v>
      </c>
      <c r="J49" t="s">
        <v>4</v>
      </c>
      <c r="K49" s="1">
        <v>-0.2</v>
      </c>
    </row>
    <row r="50" spans="1:11" x14ac:dyDescent="0.3">
      <c r="A50" t="s">
        <v>4</v>
      </c>
      <c r="B50" s="1">
        <v>4.3</v>
      </c>
      <c r="C50" s="1">
        <v>1.8</v>
      </c>
      <c r="D50" s="1">
        <v>-0.6</v>
      </c>
      <c r="E50" s="1">
        <v>2.2000000000000002</v>
      </c>
      <c r="F50" s="1"/>
      <c r="I50" s="1">
        <v>30</v>
      </c>
      <c r="J50" t="s">
        <v>3</v>
      </c>
      <c r="K50" s="1">
        <v>1.3</v>
      </c>
    </row>
    <row r="51" spans="1:11" x14ac:dyDescent="0.3">
      <c r="A51" t="s">
        <v>4</v>
      </c>
      <c r="B51" s="1">
        <v>2</v>
      </c>
      <c r="C51" s="1">
        <v>1.4</v>
      </c>
      <c r="D51" s="1">
        <v>-2.6</v>
      </c>
      <c r="E51" s="1">
        <v>0</v>
      </c>
      <c r="F51" s="1"/>
      <c r="I51" s="1">
        <v>50</v>
      </c>
      <c r="J51" t="s">
        <v>3</v>
      </c>
      <c r="K51" s="1">
        <v>7.5</v>
      </c>
    </row>
    <row r="52" spans="1:11" x14ac:dyDescent="0.3">
      <c r="A52" t="s">
        <v>4</v>
      </c>
      <c r="B52" s="1">
        <v>-0.4</v>
      </c>
      <c r="C52" s="1">
        <v>-0.9</v>
      </c>
      <c r="D52" s="1">
        <v>1.3</v>
      </c>
      <c r="E52" s="1">
        <v>3.8</v>
      </c>
      <c r="F52" s="1"/>
      <c r="I52" s="1">
        <v>50</v>
      </c>
      <c r="J52" t="s">
        <v>4</v>
      </c>
      <c r="K52" s="1">
        <v>5.3</v>
      </c>
    </row>
    <row r="53" spans="1:11" x14ac:dyDescent="0.3">
      <c r="A53" t="s">
        <v>4</v>
      </c>
      <c r="B53" s="1">
        <v>0.5</v>
      </c>
      <c r="C53" s="1">
        <v>1.3</v>
      </c>
      <c r="D53" s="1">
        <v>2.2999999999999998</v>
      </c>
      <c r="E53" s="1">
        <v>1.4</v>
      </c>
      <c r="F53" s="1"/>
      <c r="I53" s="1">
        <v>50</v>
      </c>
      <c r="J53" t="s">
        <v>5</v>
      </c>
      <c r="K53" s="1">
        <v>0.6</v>
      </c>
    </row>
    <row r="54" spans="1:11" x14ac:dyDescent="0.3">
      <c r="A54" t="s">
        <v>4</v>
      </c>
      <c r="B54" s="1">
        <v>-1.5</v>
      </c>
      <c r="C54" s="1">
        <v>0.7</v>
      </c>
      <c r="D54" s="1">
        <v>1.6</v>
      </c>
      <c r="E54" s="1">
        <v>8</v>
      </c>
      <c r="F54" s="1"/>
      <c r="I54" s="1">
        <v>50</v>
      </c>
      <c r="J54" t="s">
        <v>3</v>
      </c>
      <c r="K54" s="1">
        <v>7.9</v>
      </c>
    </row>
    <row r="55" spans="1:11" x14ac:dyDescent="0.3">
      <c r="A55" t="s">
        <v>4</v>
      </c>
      <c r="B55" s="1">
        <v>1.6</v>
      </c>
      <c r="C55" s="1">
        <v>4.2</v>
      </c>
      <c r="D55" s="1">
        <v>-1.1000000000000001</v>
      </c>
      <c r="E55" s="1">
        <v>1.3</v>
      </c>
      <c r="F55" s="1"/>
      <c r="I55" s="1">
        <v>50</v>
      </c>
      <c r="J55" t="s">
        <v>3</v>
      </c>
      <c r="K55" s="1">
        <v>6.4</v>
      </c>
    </row>
    <row r="56" spans="1:11" x14ac:dyDescent="0.3">
      <c r="A56" t="s">
        <v>4</v>
      </c>
      <c r="B56" s="1">
        <v>2.6</v>
      </c>
      <c r="C56" s="1">
        <v>-0.2</v>
      </c>
      <c r="D56" s="1">
        <v>0</v>
      </c>
      <c r="E56" s="1">
        <v>0.1</v>
      </c>
      <c r="F56" s="1"/>
      <c r="I56" s="1">
        <v>50</v>
      </c>
      <c r="J56" t="s">
        <v>5</v>
      </c>
      <c r="K56" s="1">
        <v>6.9</v>
      </c>
    </row>
    <row r="57" spans="1:11" x14ac:dyDescent="0.3">
      <c r="I57" s="1">
        <v>50</v>
      </c>
      <c r="J57" t="s">
        <v>4</v>
      </c>
      <c r="K57" s="1">
        <v>5.2</v>
      </c>
    </row>
    <row r="58" spans="1:11" x14ac:dyDescent="0.3">
      <c r="I58" s="1">
        <v>50</v>
      </c>
      <c r="J58" t="s">
        <v>4</v>
      </c>
      <c r="K58" s="1">
        <v>3.6</v>
      </c>
    </row>
    <row r="59" spans="1:11" ht="28.8" x14ac:dyDescent="0.3">
      <c r="A59" s="9" t="s">
        <v>78</v>
      </c>
      <c r="B59" s="9" t="s">
        <v>82</v>
      </c>
      <c r="C59" s="9" t="s">
        <v>83</v>
      </c>
      <c r="D59" s="9" t="s">
        <v>84</v>
      </c>
      <c r="I59" s="1">
        <v>50</v>
      </c>
      <c r="J59" t="s">
        <v>4</v>
      </c>
      <c r="K59" s="1">
        <v>-0.6</v>
      </c>
    </row>
    <row r="60" spans="1:11" x14ac:dyDescent="0.3">
      <c r="A60" s="10" t="s">
        <v>85</v>
      </c>
      <c r="B60" s="1">
        <v>2.9</v>
      </c>
      <c r="C60" s="1">
        <v>-2.2000000000000002</v>
      </c>
      <c r="D60" s="1">
        <v>1.1000000000000001</v>
      </c>
      <c r="I60" s="1">
        <v>50</v>
      </c>
      <c r="J60" t="s">
        <v>5</v>
      </c>
      <c r="K60" s="1">
        <v>1</v>
      </c>
    </row>
    <row r="61" spans="1:11" x14ac:dyDescent="0.3">
      <c r="A61" s="10" t="s">
        <v>85</v>
      </c>
      <c r="B61" s="1">
        <v>1</v>
      </c>
      <c r="C61" s="1">
        <v>2.8</v>
      </c>
      <c r="D61" s="1">
        <v>3.5</v>
      </c>
      <c r="I61" s="1">
        <v>50</v>
      </c>
      <c r="J61" t="s">
        <v>4</v>
      </c>
      <c r="K61" s="1">
        <v>-2.6</v>
      </c>
    </row>
    <row r="62" spans="1:11" x14ac:dyDescent="0.3">
      <c r="A62" s="10" t="s">
        <v>85</v>
      </c>
      <c r="B62" s="1">
        <v>0.5</v>
      </c>
      <c r="C62" s="1">
        <v>1.9</v>
      </c>
      <c r="D62" s="1">
        <v>-1.2</v>
      </c>
      <c r="I62" s="1">
        <v>50</v>
      </c>
      <c r="J62" t="s">
        <v>3</v>
      </c>
      <c r="K62" s="1">
        <v>5.7</v>
      </c>
    </row>
    <row r="63" spans="1:11" x14ac:dyDescent="0.3">
      <c r="A63" s="10" t="s">
        <v>85</v>
      </c>
      <c r="B63" s="1">
        <v>0.4</v>
      </c>
      <c r="C63" s="1">
        <v>2.2000000000000002</v>
      </c>
      <c r="D63" s="1">
        <v>4.3</v>
      </c>
      <c r="I63" s="1">
        <v>50</v>
      </c>
      <c r="J63" t="s">
        <v>4</v>
      </c>
      <c r="K63" s="1">
        <v>1.3</v>
      </c>
    </row>
    <row r="64" spans="1:11" x14ac:dyDescent="0.3">
      <c r="A64" s="10" t="s">
        <v>85</v>
      </c>
      <c r="B64" s="1">
        <v>-1.5</v>
      </c>
      <c r="C64" s="1">
        <v>3.1</v>
      </c>
      <c r="D64" s="1">
        <v>2</v>
      </c>
      <c r="I64" s="1">
        <v>50</v>
      </c>
      <c r="J64" t="s">
        <v>3</v>
      </c>
      <c r="K64" s="1">
        <v>8.4</v>
      </c>
    </row>
    <row r="65" spans="1:11" x14ac:dyDescent="0.3">
      <c r="A65" s="10" t="s">
        <v>85</v>
      </c>
      <c r="B65" s="1">
        <v>1.2</v>
      </c>
      <c r="C65" s="10"/>
      <c r="D65" s="1">
        <v>-0.4</v>
      </c>
      <c r="I65" s="1">
        <v>50</v>
      </c>
      <c r="J65" t="s">
        <v>5</v>
      </c>
      <c r="K65" s="1">
        <v>0.8</v>
      </c>
    </row>
    <row r="66" spans="1:11" x14ac:dyDescent="0.3">
      <c r="A66" s="10" t="s">
        <v>85</v>
      </c>
      <c r="B66" s="1">
        <v>-0.4</v>
      </c>
      <c r="C66" s="10"/>
      <c r="D66" s="1">
        <v>0.5</v>
      </c>
      <c r="I66" s="1">
        <v>50</v>
      </c>
      <c r="J66" t="s">
        <v>5</v>
      </c>
      <c r="K66" s="1">
        <v>-1.7</v>
      </c>
    </row>
    <row r="67" spans="1:11" x14ac:dyDescent="0.3">
      <c r="A67" s="10" t="s">
        <v>85</v>
      </c>
      <c r="B67" s="1">
        <v>-2.2000000000000002</v>
      </c>
      <c r="D67" s="1">
        <v>-1.5</v>
      </c>
      <c r="I67" s="1">
        <v>50</v>
      </c>
      <c r="J67" t="s">
        <v>3</v>
      </c>
      <c r="K67" s="1">
        <v>4.2</v>
      </c>
    </row>
    <row r="68" spans="1:11" x14ac:dyDescent="0.3">
      <c r="A68" s="10" t="s">
        <v>85</v>
      </c>
      <c r="B68" s="1">
        <v>-2.2000000000000002</v>
      </c>
      <c r="D68" s="1">
        <v>1.6</v>
      </c>
      <c r="I68" s="1">
        <v>50</v>
      </c>
      <c r="J68" t="s">
        <v>3</v>
      </c>
      <c r="K68" s="1">
        <v>5.6</v>
      </c>
    </row>
    <row r="69" spans="1:11" x14ac:dyDescent="0.3">
      <c r="D69" s="1">
        <v>2.6</v>
      </c>
      <c r="I69" s="1">
        <v>50</v>
      </c>
      <c r="J69" t="s">
        <v>4</v>
      </c>
      <c r="K69" s="1">
        <v>2.2999999999999998</v>
      </c>
    </row>
    <row r="70" spans="1:11" x14ac:dyDescent="0.3">
      <c r="A70" s="10" t="s">
        <v>86</v>
      </c>
      <c r="B70" s="1">
        <v>4.0999999999999996</v>
      </c>
      <c r="C70" s="1">
        <v>-3.4</v>
      </c>
      <c r="D70" s="1">
        <v>-1.6</v>
      </c>
      <c r="I70" s="1">
        <v>50</v>
      </c>
      <c r="J70" t="s">
        <v>4</v>
      </c>
      <c r="K70" s="1">
        <v>1.6</v>
      </c>
    </row>
    <row r="71" spans="1:11" x14ac:dyDescent="0.3">
      <c r="B71" s="1">
        <v>-0.2</v>
      </c>
      <c r="C71" s="1">
        <v>1.1000000000000001</v>
      </c>
      <c r="D71" s="1">
        <v>0.8</v>
      </c>
      <c r="I71" s="1">
        <v>50</v>
      </c>
      <c r="J71" t="s">
        <v>4</v>
      </c>
      <c r="K71" s="1">
        <v>-1.1000000000000001</v>
      </c>
    </row>
    <row r="72" spans="1:11" x14ac:dyDescent="0.3">
      <c r="B72" s="1">
        <v>-1.3</v>
      </c>
      <c r="C72" s="1">
        <v>4.0999999999999996</v>
      </c>
      <c r="D72" s="1">
        <v>1.4</v>
      </c>
      <c r="I72" s="1">
        <v>50</v>
      </c>
      <c r="J72" t="s">
        <v>3</v>
      </c>
      <c r="K72" s="1">
        <v>3.4</v>
      </c>
    </row>
    <row r="73" spans="1:11" x14ac:dyDescent="0.3">
      <c r="B73" s="1">
        <v>2.1</v>
      </c>
      <c r="C73" s="1">
        <v>-0.9</v>
      </c>
      <c r="D73" s="1">
        <v>1.8</v>
      </c>
      <c r="I73" s="1">
        <v>50</v>
      </c>
      <c r="J73" t="s">
        <v>4</v>
      </c>
      <c r="K73" s="1">
        <v>0</v>
      </c>
    </row>
    <row r="74" spans="1:11" x14ac:dyDescent="0.3">
      <c r="B74" s="1">
        <v>0.2</v>
      </c>
      <c r="C74" s="1">
        <v>1.3</v>
      </c>
      <c r="D74" s="1">
        <v>1.4</v>
      </c>
      <c r="E74" s="1"/>
      <c r="I74" s="1">
        <v>50</v>
      </c>
      <c r="J74" t="s">
        <v>3</v>
      </c>
      <c r="K74" s="1">
        <v>4.5</v>
      </c>
    </row>
    <row r="75" spans="1:11" x14ac:dyDescent="0.3">
      <c r="B75" s="1">
        <v>0.9</v>
      </c>
      <c r="C75" s="1"/>
      <c r="D75" s="1">
        <v>-0.9</v>
      </c>
      <c r="E75" s="1"/>
      <c r="I75" s="1">
        <v>180</v>
      </c>
      <c r="J75" t="s">
        <v>3</v>
      </c>
      <c r="K75" s="1">
        <v>2.4</v>
      </c>
    </row>
    <row r="76" spans="1:11" x14ac:dyDescent="0.3">
      <c r="B76" s="1">
        <v>-2.4</v>
      </c>
      <c r="C76" s="1"/>
      <c r="D76" s="1">
        <v>1.3</v>
      </c>
      <c r="E76" s="1"/>
      <c r="I76" s="1">
        <v>180</v>
      </c>
      <c r="J76" t="s">
        <v>4</v>
      </c>
      <c r="K76" s="1">
        <v>4.5999999999999996</v>
      </c>
    </row>
    <row r="77" spans="1:11" x14ac:dyDescent="0.3">
      <c r="B77" s="1">
        <v>1.6</v>
      </c>
      <c r="C77" s="1"/>
      <c r="D77" s="1">
        <v>0.7</v>
      </c>
      <c r="E77" s="1"/>
      <c r="I77" s="1">
        <v>180</v>
      </c>
      <c r="J77" t="s">
        <v>5</v>
      </c>
      <c r="K77" s="1">
        <v>0.6</v>
      </c>
    </row>
    <row r="78" spans="1:11" x14ac:dyDescent="0.3">
      <c r="B78" s="1">
        <v>1.3</v>
      </c>
      <c r="C78" s="1"/>
      <c r="D78" s="1">
        <v>4.2</v>
      </c>
      <c r="E78" s="1"/>
      <c r="I78" s="1">
        <v>180</v>
      </c>
      <c r="J78" t="s">
        <v>3</v>
      </c>
      <c r="K78" s="1">
        <v>-5.4</v>
      </c>
    </row>
    <row r="79" spans="1:11" x14ac:dyDescent="0.3">
      <c r="B79" s="1"/>
      <c r="C79" s="1"/>
      <c r="D79" s="1">
        <v>-0.2</v>
      </c>
      <c r="E79" s="1"/>
      <c r="I79" s="1">
        <v>180</v>
      </c>
      <c r="J79" t="s">
        <v>3</v>
      </c>
      <c r="K79" s="1">
        <v>0.3</v>
      </c>
    </row>
    <row r="80" spans="1:11" x14ac:dyDescent="0.3">
      <c r="A80" s="10" t="s">
        <v>87</v>
      </c>
      <c r="B80" s="1">
        <v>7.5</v>
      </c>
      <c r="C80" s="1">
        <v>0.6</v>
      </c>
      <c r="D80" s="1">
        <v>5.3</v>
      </c>
      <c r="E80" s="1"/>
      <c r="I80" s="1">
        <v>180</v>
      </c>
      <c r="J80" t="s">
        <v>5</v>
      </c>
      <c r="K80" s="1">
        <v>3.1</v>
      </c>
    </row>
    <row r="81" spans="1:11" x14ac:dyDescent="0.3">
      <c r="B81" s="1">
        <v>7.9</v>
      </c>
      <c r="C81" s="1">
        <v>6.9</v>
      </c>
      <c r="D81" s="1">
        <v>5.2</v>
      </c>
      <c r="E81" s="1"/>
      <c r="I81" s="1">
        <v>180</v>
      </c>
      <c r="J81" t="s">
        <v>4</v>
      </c>
      <c r="K81" s="1">
        <v>-2.5</v>
      </c>
    </row>
    <row r="82" spans="1:11" x14ac:dyDescent="0.3">
      <c r="B82" s="1">
        <v>6.4</v>
      </c>
      <c r="C82" s="1">
        <v>1</v>
      </c>
      <c r="D82" s="1">
        <v>3.6</v>
      </c>
      <c r="E82" s="1"/>
      <c r="I82" s="1">
        <v>180</v>
      </c>
      <c r="J82" t="s">
        <v>4</v>
      </c>
      <c r="K82" s="1">
        <v>-2</v>
      </c>
    </row>
    <row r="83" spans="1:11" x14ac:dyDescent="0.3">
      <c r="B83" s="1">
        <v>5.7</v>
      </c>
      <c r="C83" s="1">
        <v>0.8</v>
      </c>
      <c r="D83" s="1">
        <v>-0.6</v>
      </c>
      <c r="E83" s="1"/>
      <c r="I83" s="1">
        <v>180</v>
      </c>
      <c r="J83" t="s">
        <v>4</v>
      </c>
      <c r="K83" s="1">
        <v>2.2000000000000002</v>
      </c>
    </row>
    <row r="84" spans="1:11" x14ac:dyDescent="0.3">
      <c r="B84" s="1">
        <v>8.4</v>
      </c>
      <c r="C84" s="1">
        <v>-1.7</v>
      </c>
      <c r="D84" s="1">
        <v>-2.6</v>
      </c>
      <c r="E84" s="1"/>
      <c r="I84" s="1">
        <v>180</v>
      </c>
      <c r="J84" t="s">
        <v>5</v>
      </c>
      <c r="K84" s="1">
        <v>-0.1</v>
      </c>
    </row>
    <row r="85" spans="1:11" x14ac:dyDescent="0.3">
      <c r="B85" s="1">
        <v>4.2</v>
      </c>
      <c r="C85" s="1"/>
      <c r="D85" s="1">
        <v>1.3</v>
      </c>
      <c r="E85" s="1"/>
      <c r="I85" s="1">
        <v>180</v>
      </c>
      <c r="J85" t="s">
        <v>4</v>
      </c>
      <c r="K85" s="1">
        <v>0</v>
      </c>
    </row>
    <row r="86" spans="1:11" x14ac:dyDescent="0.3">
      <c r="B86" s="1">
        <v>5.6</v>
      </c>
      <c r="C86" s="1"/>
      <c r="D86" s="1">
        <v>2.2999999999999998</v>
      </c>
      <c r="E86" s="1"/>
      <c r="I86" s="1">
        <v>180</v>
      </c>
      <c r="J86" t="s">
        <v>3</v>
      </c>
      <c r="K86" s="1">
        <v>1.5</v>
      </c>
    </row>
    <row r="87" spans="1:11" x14ac:dyDescent="0.3">
      <c r="B87" s="1">
        <v>3.4</v>
      </c>
      <c r="C87" s="1"/>
      <c r="D87" s="1">
        <v>1.6</v>
      </c>
      <c r="E87" s="1"/>
      <c r="I87" s="1">
        <v>180</v>
      </c>
      <c r="J87" t="s">
        <v>4</v>
      </c>
      <c r="K87" s="1">
        <v>3.8</v>
      </c>
    </row>
    <row r="88" spans="1:11" x14ac:dyDescent="0.3">
      <c r="B88" s="1">
        <v>4.5</v>
      </c>
      <c r="C88" s="1"/>
      <c r="D88" s="1">
        <v>-1.1000000000000001</v>
      </c>
      <c r="E88" s="1"/>
      <c r="I88" s="1">
        <v>180</v>
      </c>
      <c r="J88" t="s">
        <v>3</v>
      </c>
      <c r="K88" s="1">
        <v>1.7</v>
      </c>
    </row>
    <row r="89" spans="1:11" x14ac:dyDescent="0.3">
      <c r="D89" s="1">
        <v>0</v>
      </c>
      <c r="I89" s="1">
        <v>180</v>
      </c>
      <c r="J89" t="s">
        <v>5</v>
      </c>
      <c r="K89" s="1">
        <v>1.7</v>
      </c>
    </row>
    <row r="90" spans="1:11" x14ac:dyDescent="0.3">
      <c r="A90" s="10" t="s">
        <v>88</v>
      </c>
      <c r="B90" s="1">
        <v>2.4</v>
      </c>
      <c r="C90" s="1">
        <v>0.6</v>
      </c>
      <c r="D90" s="1">
        <v>4.5999999999999996</v>
      </c>
      <c r="I90" s="1">
        <v>180</v>
      </c>
      <c r="J90" t="s">
        <v>5</v>
      </c>
      <c r="K90" s="1">
        <v>2.2000000000000002</v>
      </c>
    </row>
    <row r="91" spans="1:11" x14ac:dyDescent="0.3">
      <c r="B91" s="1">
        <v>-5.4</v>
      </c>
      <c r="C91" s="1">
        <v>3.1</v>
      </c>
      <c r="D91" s="1">
        <v>-2.5</v>
      </c>
      <c r="I91" s="1">
        <v>180</v>
      </c>
      <c r="J91" t="s">
        <v>3</v>
      </c>
      <c r="K91" s="1">
        <v>1.4</v>
      </c>
    </row>
    <row r="92" spans="1:11" x14ac:dyDescent="0.3">
      <c r="B92" s="1">
        <v>0.3</v>
      </c>
      <c r="C92" s="1">
        <v>-0.1</v>
      </c>
      <c r="D92" s="1">
        <v>-2</v>
      </c>
      <c r="I92" s="1">
        <v>180</v>
      </c>
      <c r="J92" t="s">
        <v>3</v>
      </c>
      <c r="K92" s="1">
        <v>-3.1</v>
      </c>
    </row>
    <row r="93" spans="1:11" x14ac:dyDescent="0.3">
      <c r="B93" s="1">
        <v>1.5</v>
      </c>
      <c r="C93" s="1">
        <v>1.7</v>
      </c>
      <c r="D93" s="1">
        <v>2.2000000000000002</v>
      </c>
      <c r="I93" s="1">
        <v>180</v>
      </c>
      <c r="J93" t="s">
        <v>4</v>
      </c>
      <c r="K93" s="1">
        <v>1.4</v>
      </c>
    </row>
    <row r="94" spans="1:11" x14ac:dyDescent="0.3">
      <c r="B94" s="1">
        <v>1.7</v>
      </c>
      <c r="C94" s="1">
        <v>2.2000000000000002</v>
      </c>
      <c r="D94" s="1">
        <v>0</v>
      </c>
      <c r="I94" s="1">
        <v>180</v>
      </c>
      <c r="J94" t="s">
        <v>4</v>
      </c>
      <c r="K94" s="1">
        <v>8</v>
      </c>
    </row>
    <row r="95" spans="1:11" x14ac:dyDescent="0.3">
      <c r="B95" s="1">
        <v>1.4</v>
      </c>
      <c r="D95" s="1">
        <v>3.8</v>
      </c>
      <c r="I95" s="1">
        <v>180</v>
      </c>
      <c r="J95" t="s">
        <v>4</v>
      </c>
      <c r="K95" s="1">
        <v>1.3</v>
      </c>
    </row>
    <row r="96" spans="1:11" x14ac:dyDescent="0.3">
      <c r="B96" s="1">
        <v>-3.1</v>
      </c>
      <c r="D96" s="1">
        <v>1.4</v>
      </c>
      <c r="I96" s="1">
        <v>180</v>
      </c>
      <c r="J96" t="s">
        <v>3</v>
      </c>
      <c r="K96" s="1">
        <v>-2.6</v>
      </c>
    </row>
    <row r="97" spans="1:11" x14ac:dyDescent="0.3">
      <c r="B97" s="1">
        <v>-2.6</v>
      </c>
      <c r="D97" s="1">
        <v>8</v>
      </c>
      <c r="I97" s="1">
        <v>180</v>
      </c>
      <c r="J97" t="s">
        <v>4</v>
      </c>
      <c r="K97" s="1">
        <v>0.1</v>
      </c>
    </row>
    <row r="98" spans="1:11" x14ac:dyDescent="0.3">
      <c r="B98" s="1">
        <v>-3.4</v>
      </c>
      <c r="D98" s="1">
        <v>1.3</v>
      </c>
      <c r="I98" s="1">
        <v>180</v>
      </c>
      <c r="J98" t="s">
        <v>3</v>
      </c>
      <c r="K98" s="1">
        <v>-3.4</v>
      </c>
    </row>
    <row r="99" spans="1:11" x14ac:dyDescent="0.3">
      <c r="D99" s="1">
        <v>0.1</v>
      </c>
    </row>
    <row r="103" spans="1:11" x14ac:dyDescent="0.3">
      <c r="A103" t="s">
        <v>89</v>
      </c>
    </row>
    <row r="104" spans="1:11" ht="28.8" x14ac:dyDescent="0.3">
      <c r="A104" s="9" t="s">
        <v>78</v>
      </c>
      <c r="B104" s="9" t="s">
        <v>82</v>
      </c>
      <c r="C104" s="9" t="s">
        <v>83</v>
      </c>
      <c r="D104" s="9" t="s">
        <v>84</v>
      </c>
    </row>
    <row r="105" spans="1:11" x14ac:dyDescent="0.3">
      <c r="A105" s="10">
        <v>10</v>
      </c>
      <c r="B105" s="1">
        <v>2.9</v>
      </c>
      <c r="C105" s="1">
        <v>-2.2000000000000002</v>
      </c>
      <c r="D105" s="1">
        <v>1.1000000000000001</v>
      </c>
    </row>
    <row r="106" spans="1:11" x14ac:dyDescent="0.3">
      <c r="A106" s="10">
        <v>10</v>
      </c>
      <c r="B106" s="1">
        <v>1</v>
      </c>
      <c r="C106" s="1">
        <v>2.8</v>
      </c>
      <c r="D106" s="1">
        <v>3.5</v>
      </c>
    </row>
    <row r="107" spans="1:11" x14ac:dyDescent="0.3">
      <c r="A107" s="10">
        <v>10</v>
      </c>
      <c r="B107" s="1">
        <v>0.5</v>
      </c>
      <c r="C107" s="1">
        <v>1.9</v>
      </c>
      <c r="D107" s="1">
        <v>-1.2</v>
      </c>
    </row>
    <row r="108" spans="1:11" x14ac:dyDescent="0.3">
      <c r="A108" s="10">
        <v>10</v>
      </c>
      <c r="B108" s="1">
        <v>0.4</v>
      </c>
      <c r="C108" s="1">
        <v>2.2000000000000002</v>
      </c>
      <c r="D108" s="1">
        <v>4.3</v>
      </c>
    </row>
    <row r="109" spans="1:11" x14ac:dyDescent="0.3">
      <c r="A109" s="10">
        <v>10</v>
      </c>
      <c r="B109" s="1">
        <f>AVERAGE(B64:B68)</f>
        <v>-1.02</v>
      </c>
      <c r="C109" s="1">
        <v>3.1</v>
      </c>
      <c r="D109" s="1">
        <f>AVERAGE(D64:D69)</f>
        <v>0.80000000000000016</v>
      </c>
    </row>
    <row r="110" spans="1:11" x14ac:dyDescent="0.3">
      <c r="A110" s="10">
        <v>30</v>
      </c>
      <c r="B110" s="1">
        <v>4.0999999999999996</v>
      </c>
      <c r="C110" s="1">
        <v>-3.4</v>
      </c>
      <c r="D110" s="1">
        <v>-1.6</v>
      </c>
    </row>
    <row r="111" spans="1:11" x14ac:dyDescent="0.3">
      <c r="A111" s="10">
        <v>30</v>
      </c>
      <c r="B111" s="1">
        <v>-0.2</v>
      </c>
      <c r="C111" s="1">
        <v>1.1000000000000001</v>
      </c>
      <c r="D111" s="1">
        <v>0.8</v>
      </c>
    </row>
    <row r="112" spans="1:11" x14ac:dyDescent="0.3">
      <c r="A112" s="10">
        <v>30</v>
      </c>
      <c r="B112" s="1">
        <v>-1.3</v>
      </c>
      <c r="C112" s="1">
        <v>4.0999999999999996</v>
      </c>
      <c r="D112" s="1">
        <v>1.4</v>
      </c>
    </row>
    <row r="113" spans="1:4" x14ac:dyDescent="0.3">
      <c r="A113" s="10">
        <v>30</v>
      </c>
      <c r="B113" s="1">
        <v>2.1</v>
      </c>
      <c r="C113" s="1">
        <v>-0.9</v>
      </c>
      <c r="D113" s="1">
        <v>1.8</v>
      </c>
    </row>
    <row r="114" spans="1:4" x14ac:dyDescent="0.3">
      <c r="A114" s="10">
        <v>30</v>
      </c>
      <c r="B114" s="1">
        <f>AVERAGE(B74:B78)</f>
        <v>0.32000000000000006</v>
      </c>
      <c r="C114" s="1">
        <v>1.3</v>
      </c>
      <c r="D114" s="1">
        <f>AVERAGE(D74:D79)</f>
        <v>1.0833333333333333</v>
      </c>
    </row>
    <row r="115" spans="1:4" x14ac:dyDescent="0.3">
      <c r="A115" s="10">
        <v>50</v>
      </c>
      <c r="B115" s="1">
        <v>7.5</v>
      </c>
      <c r="C115" s="1">
        <v>0.6</v>
      </c>
      <c r="D115" s="1">
        <v>5.3</v>
      </c>
    </row>
    <row r="116" spans="1:4" x14ac:dyDescent="0.3">
      <c r="A116" s="10">
        <v>50</v>
      </c>
      <c r="B116" s="1">
        <v>7.9</v>
      </c>
      <c r="C116" s="1">
        <v>6.9</v>
      </c>
      <c r="D116" s="1">
        <v>5.2</v>
      </c>
    </row>
    <row r="117" spans="1:4" x14ac:dyDescent="0.3">
      <c r="A117" s="10">
        <v>50</v>
      </c>
      <c r="B117" s="1">
        <v>6.4</v>
      </c>
      <c r="C117" s="1">
        <v>1</v>
      </c>
      <c r="D117" s="1">
        <v>3.6</v>
      </c>
    </row>
    <row r="118" spans="1:4" x14ac:dyDescent="0.3">
      <c r="A118" s="10">
        <v>50</v>
      </c>
      <c r="B118" s="1">
        <v>5.7</v>
      </c>
      <c r="C118" s="1">
        <v>0.8</v>
      </c>
      <c r="D118" s="1">
        <v>-0.6</v>
      </c>
    </row>
    <row r="119" spans="1:4" x14ac:dyDescent="0.3">
      <c r="A119" s="10">
        <v>50</v>
      </c>
      <c r="B119" s="1">
        <f>AVERAGE(B84:B88)</f>
        <v>5.2200000000000006</v>
      </c>
      <c r="C119" s="1">
        <v>-1.7</v>
      </c>
      <c r="D119" s="1">
        <f>AVERAGE(D84:D89)</f>
        <v>0.24999999999999992</v>
      </c>
    </row>
    <row r="120" spans="1:4" x14ac:dyDescent="0.3">
      <c r="A120" s="10">
        <v>180</v>
      </c>
      <c r="B120" s="1">
        <v>2.4</v>
      </c>
      <c r="C120" s="1">
        <v>0.6</v>
      </c>
      <c r="D120" s="1">
        <v>4.5999999999999996</v>
      </c>
    </row>
    <row r="121" spans="1:4" x14ac:dyDescent="0.3">
      <c r="A121" s="10">
        <v>180</v>
      </c>
      <c r="B121" s="1">
        <v>-5.4</v>
      </c>
      <c r="C121" s="1">
        <v>3.1</v>
      </c>
      <c r="D121" s="1">
        <v>-2.5</v>
      </c>
    </row>
    <row r="122" spans="1:4" x14ac:dyDescent="0.3">
      <c r="A122" s="10">
        <v>180</v>
      </c>
      <c r="B122" s="1">
        <v>0.3</v>
      </c>
      <c r="C122" s="1">
        <v>-0.1</v>
      </c>
      <c r="D122" s="1">
        <v>-2</v>
      </c>
    </row>
    <row r="123" spans="1:4" x14ac:dyDescent="0.3">
      <c r="A123" s="10">
        <v>180</v>
      </c>
      <c r="B123" s="1">
        <v>1.5</v>
      </c>
      <c r="C123" s="1">
        <v>1.7</v>
      </c>
      <c r="D123" s="1">
        <v>2.2000000000000002</v>
      </c>
    </row>
    <row r="124" spans="1:4" x14ac:dyDescent="0.3">
      <c r="A124" s="10">
        <v>180</v>
      </c>
      <c r="B124" s="1">
        <f>AVERAGE(B94:B98)</f>
        <v>-1.2</v>
      </c>
      <c r="C124" s="1">
        <v>2.2000000000000002</v>
      </c>
      <c r="D124" s="1">
        <f>AVERAGE(D94:D99)</f>
        <v>2.4333333333333331</v>
      </c>
    </row>
    <row r="125" spans="1:4" x14ac:dyDescent="0.3">
      <c r="B125" s="1"/>
      <c r="D125" s="1"/>
    </row>
    <row r="126" spans="1:4" x14ac:dyDescent="0.3">
      <c r="B126" s="1"/>
      <c r="D126" s="1"/>
    </row>
    <row r="127" spans="1:4" x14ac:dyDescent="0.3">
      <c r="B127" s="1"/>
      <c r="D127" s="1"/>
    </row>
    <row r="128" spans="1:4" x14ac:dyDescent="0.3">
      <c r="B128" s="1"/>
      <c r="D128" s="1"/>
    </row>
    <row r="129" spans="1:4" x14ac:dyDescent="0.3">
      <c r="A129" t="s">
        <v>106</v>
      </c>
      <c r="D129" s="1"/>
    </row>
    <row r="130" spans="1:4" x14ac:dyDescent="0.3">
      <c r="A130" t="s">
        <v>107</v>
      </c>
    </row>
    <row r="131" spans="1:4" x14ac:dyDescent="0.3">
      <c r="A131" t="s">
        <v>108</v>
      </c>
    </row>
  </sheetData>
  <sortState ref="A3:G26">
    <sortCondition ref="B3:B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RowHeight="14.4" x14ac:dyDescent="0.3"/>
  <cols>
    <col min="1" max="1" width="12" bestFit="1" customWidth="1"/>
    <col min="2" max="2" width="20.77734375" bestFit="1" customWidth="1"/>
    <col min="3" max="5" width="18.21875" bestFit="1" customWidth="1"/>
    <col min="6" max="7" width="19.21875" bestFit="1" customWidth="1"/>
  </cols>
  <sheetData>
    <row r="1" spans="1:6" x14ac:dyDescent="0.3">
      <c r="A1" s="3" t="s">
        <v>1</v>
      </c>
      <c r="B1" t="s">
        <v>5</v>
      </c>
    </row>
    <row r="3" spans="1:6" x14ac:dyDescent="0.3">
      <c r="A3" s="3" t="s">
        <v>13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3">
      <c r="A4" s="4">
        <v>3</v>
      </c>
      <c r="B4" s="2">
        <v>10</v>
      </c>
      <c r="C4" s="2">
        <v>-2.2000000000000002</v>
      </c>
      <c r="D4" s="2">
        <v>-3.4</v>
      </c>
      <c r="E4" s="2">
        <v>0.6</v>
      </c>
      <c r="F4" s="2">
        <v>0.6</v>
      </c>
    </row>
    <row r="5" spans="1:6" x14ac:dyDescent="0.3">
      <c r="A5" s="4">
        <v>6</v>
      </c>
      <c r="B5" s="2">
        <v>20</v>
      </c>
      <c r="C5" s="2">
        <v>2.8</v>
      </c>
      <c r="D5" s="2">
        <v>1.1000000000000001</v>
      </c>
      <c r="E5" s="2">
        <v>6.9</v>
      </c>
      <c r="F5" s="2">
        <v>3.1</v>
      </c>
    </row>
    <row r="6" spans="1:6" x14ac:dyDescent="0.3">
      <c r="A6" s="4">
        <v>10</v>
      </c>
      <c r="B6" s="2">
        <v>13</v>
      </c>
      <c r="C6" s="2">
        <v>1.9</v>
      </c>
      <c r="D6" s="2">
        <v>4.0999999999999996</v>
      </c>
      <c r="E6" s="2">
        <v>1</v>
      </c>
      <c r="F6" s="2">
        <v>-0.1</v>
      </c>
    </row>
    <row r="7" spans="1:6" x14ac:dyDescent="0.3">
      <c r="A7" s="4">
        <v>15</v>
      </c>
      <c r="B7" s="2">
        <v>15</v>
      </c>
      <c r="C7" s="2">
        <v>2.2000000000000002</v>
      </c>
      <c r="D7" s="2">
        <v>-0.9</v>
      </c>
      <c r="E7" s="2">
        <v>0.8</v>
      </c>
      <c r="F7" s="2">
        <v>1.7</v>
      </c>
    </row>
    <row r="8" spans="1:6" x14ac:dyDescent="0.3">
      <c r="A8" s="4">
        <v>16</v>
      </c>
      <c r="B8" s="2">
        <v>15</v>
      </c>
      <c r="C8" s="2">
        <v>3.1</v>
      </c>
      <c r="D8" s="2">
        <v>1.3</v>
      </c>
      <c r="E8" s="2">
        <v>-1.7</v>
      </c>
      <c r="F8" s="2">
        <v>2.2000000000000002</v>
      </c>
    </row>
    <row r="9" spans="1:6" x14ac:dyDescent="0.3">
      <c r="A9" s="4" t="s">
        <v>14</v>
      </c>
      <c r="B9" s="2">
        <v>73</v>
      </c>
      <c r="C9" s="2">
        <v>7.7999999999999989</v>
      </c>
      <c r="D9" s="2">
        <v>2.1999999999999997</v>
      </c>
      <c r="E9" s="2">
        <v>7.6000000000000005</v>
      </c>
      <c r="F9" s="2">
        <v>7.5</v>
      </c>
    </row>
    <row r="11" spans="1:6" x14ac:dyDescent="0.3">
      <c r="A11" t="s">
        <v>27</v>
      </c>
      <c r="B11">
        <f>AVERAGE(B$4:B$8)</f>
        <v>14.6</v>
      </c>
      <c r="C11">
        <f>AVERAGE(C$4:C$8)</f>
        <v>1.5599999999999998</v>
      </c>
      <c r="D11">
        <f t="shared" ref="D11:F11" si="0">AVERAGE(D$4:D$8)</f>
        <v>0.43999999999999995</v>
      </c>
      <c r="E11">
        <f t="shared" si="0"/>
        <v>1.52</v>
      </c>
      <c r="F11">
        <f t="shared" si="0"/>
        <v>1.5</v>
      </c>
    </row>
    <row r="12" spans="1:6" x14ac:dyDescent="0.3">
      <c r="A12" t="s">
        <v>26</v>
      </c>
      <c r="B12">
        <f>STDEVA(B$4:B$8)</f>
        <v>3.6469165057620954</v>
      </c>
      <c r="C12">
        <f t="shared" ref="C12:F12" si="1">STDEVA(C$4:C$8)</f>
        <v>2.1547621678505497</v>
      </c>
      <c r="D12">
        <f t="shared" si="1"/>
        <v>2.7889065957826555</v>
      </c>
      <c r="E12">
        <f t="shared" si="1"/>
        <v>3.1995312156626947</v>
      </c>
      <c r="F12">
        <f t="shared" si="1"/>
        <v>1.2708265027138834</v>
      </c>
    </row>
    <row r="13" spans="1:6" x14ac:dyDescent="0.3">
      <c r="A13" t="s">
        <v>28</v>
      </c>
      <c r="B13">
        <f>B$12 / SQRT(COUNT(B$4:B$8))</f>
        <v>1.6309506430300096</v>
      </c>
      <c r="C13">
        <f t="shared" ref="C13:F13" si="2">C$12 / SQRT(COUNT(C$4:C$8))</f>
        <v>0.96363893653172816</v>
      </c>
      <c r="D13">
        <f t="shared" si="2"/>
        <v>1.2472369462135091</v>
      </c>
      <c r="E13">
        <f>E$12 / SQRT(COUNT(E$4:E$8))</f>
        <v>1.4308738588708649</v>
      </c>
      <c r="F13">
        <f t="shared" si="2"/>
        <v>0.56833088953531286</v>
      </c>
    </row>
    <row r="23" spans="1:6" x14ac:dyDescent="0.3">
      <c r="A23" s="4"/>
      <c r="B23" s="2"/>
      <c r="C23" s="2"/>
      <c r="D23" s="2"/>
      <c r="E23" s="2"/>
      <c r="F23" s="2"/>
    </row>
    <row r="24" spans="1:6" x14ac:dyDescent="0.3">
      <c r="A24" s="4"/>
      <c r="B24" s="2"/>
      <c r="C24" s="2"/>
      <c r="D24" s="2"/>
      <c r="E24" s="2"/>
      <c r="F24" s="2"/>
    </row>
    <row r="25" spans="1:6" x14ac:dyDescent="0.3">
      <c r="A25" s="4"/>
      <c r="B25" s="2"/>
      <c r="C25" s="2"/>
      <c r="D25" s="2"/>
      <c r="E25" s="2"/>
      <c r="F25" s="2"/>
    </row>
    <row r="26" spans="1:6" x14ac:dyDescent="0.3">
      <c r="A26" s="4"/>
      <c r="B26" s="2"/>
      <c r="C26" s="2"/>
      <c r="D26" s="2"/>
      <c r="E26" s="2"/>
      <c r="F26" s="2"/>
    </row>
    <row r="27" spans="1:6" x14ac:dyDescent="0.3">
      <c r="A27" s="4"/>
      <c r="B27" s="2"/>
      <c r="C27" s="2"/>
      <c r="D27" s="2"/>
      <c r="E27" s="2"/>
      <c r="F27" s="2"/>
    </row>
    <row r="28" spans="1:6" x14ac:dyDescent="0.3">
      <c r="A28" s="4"/>
      <c r="B28" s="2"/>
      <c r="C28" s="2"/>
      <c r="D28" s="2"/>
      <c r="E28" s="2"/>
      <c r="F28" s="2"/>
    </row>
    <row r="29" spans="1:6" x14ac:dyDescent="0.3">
      <c r="A29" s="4"/>
      <c r="B29" s="2"/>
      <c r="C29" s="2"/>
      <c r="D29" s="2"/>
      <c r="E29" s="2"/>
      <c r="F29" s="2"/>
    </row>
    <row r="30" spans="1:6" x14ac:dyDescent="0.3">
      <c r="A30" s="4"/>
      <c r="B30" s="2"/>
      <c r="C30" s="2"/>
      <c r="D30" s="2"/>
      <c r="E30" s="2"/>
      <c r="F30" s="2"/>
    </row>
    <row r="31" spans="1:6" x14ac:dyDescent="0.3">
      <c r="A31" s="4"/>
      <c r="B31" s="2"/>
      <c r="C31" s="2"/>
      <c r="D31" s="2"/>
      <c r="E31" s="2"/>
      <c r="F31" s="2"/>
    </row>
    <row r="32" spans="1:6" x14ac:dyDescent="0.3">
      <c r="A32" s="4"/>
      <c r="B32" s="2"/>
      <c r="C32" s="2"/>
      <c r="D32" s="2"/>
      <c r="E32" s="2"/>
      <c r="F32" s="2"/>
    </row>
    <row r="42" spans="1:6" x14ac:dyDescent="0.3">
      <c r="A42" s="4"/>
      <c r="B42" s="2"/>
      <c r="C42" s="2"/>
      <c r="D42" s="2"/>
      <c r="E42" s="2"/>
      <c r="F42" s="2"/>
    </row>
    <row r="43" spans="1:6" x14ac:dyDescent="0.3">
      <c r="A43" s="4"/>
      <c r="B43" s="2"/>
      <c r="C43" s="2"/>
      <c r="D43" s="2"/>
      <c r="E43" s="2"/>
      <c r="F43" s="2"/>
    </row>
    <row r="44" spans="1:6" x14ac:dyDescent="0.3">
      <c r="A44" s="4"/>
      <c r="B44" s="2"/>
      <c r="C44" s="2"/>
      <c r="D44" s="2"/>
      <c r="E44" s="2"/>
      <c r="F44" s="2"/>
    </row>
    <row r="45" spans="1:6" x14ac:dyDescent="0.3">
      <c r="A45" s="4"/>
      <c r="B45" s="2"/>
      <c r="C45" s="2"/>
      <c r="D45" s="2"/>
      <c r="E45" s="2"/>
      <c r="F45" s="2"/>
    </row>
    <row r="46" spans="1:6" x14ac:dyDescent="0.3">
      <c r="A46" s="4"/>
      <c r="B46" s="2"/>
      <c r="C46" s="2"/>
      <c r="D46" s="2"/>
      <c r="E46" s="2"/>
      <c r="F46" s="2"/>
    </row>
    <row r="47" spans="1:6" x14ac:dyDescent="0.3">
      <c r="A47" s="4"/>
      <c r="B47" s="2"/>
      <c r="C47" s="2"/>
      <c r="D47" s="2"/>
      <c r="E47" s="2"/>
      <c r="F47" s="2"/>
    </row>
    <row r="48" spans="1:6" x14ac:dyDescent="0.3">
      <c r="A48" s="4"/>
      <c r="B48" s="2"/>
      <c r="C48" s="2"/>
      <c r="D48" s="2"/>
      <c r="E48" s="2"/>
      <c r="F48" s="2"/>
    </row>
    <row r="49" spans="1:6" x14ac:dyDescent="0.3">
      <c r="A49" s="4"/>
      <c r="B49" s="2"/>
      <c r="C49" s="2"/>
      <c r="D49" s="2"/>
      <c r="E49" s="2"/>
      <c r="F49" s="2"/>
    </row>
    <row r="50" spans="1:6" x14ac:dyDescent="0.3">
      <c r="A50" s="4"/>
      <c r="B50" s="2"/>
      <c r="C50" s="2"/>
      <c r="D50" s="2"/>
      <c r="E50" s="2"/>
      <c r="F50" s="2"/>
    </row>
    <row r="51" spans="1:6" x14ac:dyDescent="0.3">
      <c r="A51" s="4"/>
      <c r="B51" s="2"/>
      <c r="C51" s="2"/>
      <c r="D51" s="2"/>
      <c r="E51" s="2"/>
      <c r="F51" s="2"/>
    </row>
    <row r="52" spans="1:6" x14ac:dyDescent="0.3">
      <c r="A52" s="4"/>
      <c r="B52" s="2"/>
      <c r="C52" s="2"/>
      <c r="D52" s="2"/>
      <c r="E52" s="2"/>
      <c r="F5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4" x14ac:dyDescent="0.3"/>
  <cols>
    <col min="1" max="1" width="12" bestFit="1" customWidth="1"/>
    <col min="2" max="2" width="20.77734375" bestFit="1" customWidth="1"/>
    <col min="3" max="5" width="18.21875" bestFit="1" customWidth="1"/>
    <col min="6" max="6" width="19.21875" bestFit="1" customWidth="1"/>
  </cols>
  <sheetData>
    <row r="1" spans="1:6" x14ac:dyDescent="0.3">
      <c r="A1" s="3" t="s">
        <v>1</v>
      </c>
      <c r="B1" t="s">
        <v>3</v>
      </c>
    </row>
    <row r="3" spans="1:6" x14ac:dyDescent="0.3">
      <c r="A3" s="3" t="s">
        <v>13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3">
      <c r="A4" s="4">
        <v>1</v>
      </c>
      <c r="B4" s="2">
        <v>52</v>
      </c>
      <c r="C4" s="2">
        <v>2.9</v>
      </c>
      <c r="D4" s="2">
        <v>4.0999999999999996</v>
      </c>
      <c r="E4" s="2">
        <v>7.5</v>
      </c>
      <c r="F4" s="2">
        <v>2.4</v>
      </c>
    </row>
    <row r="5" spans="1:6" x14ac:dyDescent="0.3">
      <c r="A5" s="4">
        <v>4</v>
      </c>
      <c r="B5" s="2">
        <v>54</v>
      </c>
      <c r="C5" s="2">
        <v>1</v>
      </c>
      <c r="D5" s="2">
        <v>-0.2</v>
      </c>
      <c r="E5" s="2">
        <v>7.9</v>
      </c>
      <c r="F5" s="2">
        <v>-5.4</v>
      </c>
    </row>
    <row r="6" spans="1:6" x14ac:dyDescent="0.3">
      <c r="A6" s="4">
        <v>5</v>
      </c>
      <c r="B6" s="2">
        <v>56</v>
      </c>
      <c r="C6" s="2">
        <v>0.5</v>
      </c>
      <c r="D6" s="2">
        <v>-1.3</v>
      </c>
      <c r="E6" s="2">
        <v>6.4</v>
      </c>
      <c r="F6" s="2">
        <v>0.3</v>
      </c>
    </row>
    <row r="7" spans="1:6" x14ac:dyDescent="0.3">
      <c r="A7" s="4">
        <v>12</v>
      </c>
      <c r="B7" s="2">
        <v>50</v>
      </c>
      <c r="C7" s="2">
        <v>0.4</v>
      </c>
      <c r="D7" s="2">
        <v>2.1</v>
      </c>
      <c r="E7" s="2">
        <v>5.7</v>
      </c>
      <c r="F7" s="2">
        <v>1.5</v>
      </c>
    </row>
    <row r="8" spans="1:6" x14ac:dyDescent="0.3">
      <c r="A8" s="4">
        <v>14</v>
      </c>
      <c r="B8" s="2">
        <v>45</v>
      </c>
      <c r="C8" s="2">
        <v>-1.5</v>
      </c>
      <c r="D8" s="2">
        <v>0.2</v>
      </c>
      <c r="E8" s="2">
        <v>8.4</v>
      </c>
      <c r="F8" s="2">
        <v>1.7</v>
      </c>
    </row>
    <row r="9" spans="1:6" x14ac:dyDescent="0.3">
      <c r="A9" s="4">
        <v>17</v>
      </c>
      <c r="B9" s="2">
        <v>47</v>
      </c>
      <c r="C9" s="2">
        <v>1.2</v>
      </c>
      <c r="D9" s="2">
        <v>0.9</v>
      </c>
      <c r="E9" s="2">
        <v>4.2</v>
      </c>
      <c r="F9" s="2">
        <v>1.4</v>
      </c>
    </row>
    <row r="10" spans="1:6" x14ac:dyDescent="0.3">
      <c r="A10" s="4">
        <v>18</v>
      </c>
      <c r="B10" s="2">
        <v>46</v>
      </c>
      <c r="C10" s="2">
        <v>-0.4</v>
      </c>
      <c r="D10" s="2">
        <v>-2.4</v>
      </c>
      <c r="E10" s="2">
        <v>5.6</v>
      </c>
      <c r="F10" s="2">
        <v>-3.1</v>
      </c>
    </row>
    <row r="11" spans="1:6" x14ac:dyDescent="0.3">
      <c r="A11" s="4">
        <v>22</v>
      </c>
      <c r="B11" s="2">
        <v>45</v>
      </c>
      <c r="C11" s="2">
        <v>-2.2000000000000002</v>
      </c>
      <c r="D11" s="2">
        <v>1.6</v>
      </c>
      <c r="E11" s="2">
        <v>3.4</v>
      </c>
      <c r="F11" s="2">
        <v>-2.6</v>
      </c>
    </row>
    <row r="12" spans="1:6" x14ac:dyDescent="0.3">
      <c r="A12" s="4">
        <v>24</v>
      </c>
      <c r="B12" s="2">
        <v>41</v>
      </c>
      <c r="C12" s="2">
        <v>-2.2000000000000002</v>
      </c>
      <c r="D12" s="2">
        <v>1.3</v>
      </c>
      <c r="E12" s="2">
        <v>4.5</v>
      </c>
      <c r="F12" s="2">
        <v>-3.4</v>
      </c>
    </row>
    <row r="13" spans="1:6" x14ac:dyDescent="0.3">
      <c r="A13" s="4" t="s">
        <v>14</v>
      </c>
      <c r="B13" s="2">
        <v>436</v>
      </c>
      <c r="C13" s="2">
        <v>-0.29999999999999982</v>
      </c>
      <c r="D13" s="2">
        <v>6.3</v>
      </c>
      <c r="E13" s="2">
        <v>53.6</v>
      </c>
      <c r="F13" s="2">
        <v>-7.2000000000000011</v>
      </c>
    </row>
    <row r="16" spans="1:6" x14ac:dyDescent="0.3">
      <c r="A16" t="s">
        <v>27</v>
      </c>
      <c r="B16">
        <f>AVERAGE(B$4:B$12)</f>
        <v>48.444444444444443</v>
      </c>
      <c r="C16">
        <f t="shared" ref="C16:F16" si="0">AVERAGE(C$4:C$12)</f>
        <v>-3.3333333333333312E-2</v>
      </c>
      <c r="D16">
        <f t="shared" si="0"/>
        <v>0.7</v>
      </c>
      <c r="E16">
        <f t="shared" si="0"/>
        <v>5.9555555555555557</v>
      </c>
      <c r="F16">
        <f t="shared" si="0"/>
        <v>-0.80000000000000016</v>
      </c>
    </row>
    <row r="17" spans="1:6" x14ac:dyDescent="0.3">
      <c r="A17" t="s">
        <v>26</v>
      </c>
      <c r="B17">
        <f>STDEVA(B$4:B$12)</f>
        <v>4.876246279442598</v>
      </c>
      <c r="C17">
        <f t="shared" ref="C17:F17" si="1">STDEVA(C$4:C$12)</f>
        <v>1.7080690852538722</v>
      </c>
      <c r="D17">
        <f t="shared" si="1"/>
        <v>1.9170289512680811</v>
      </c>
      <c r="E17">
        <f t="shared" si="1"/>
        <v>1.741487231586204</v>
      </c>
      <c r="F17">
        <f t="shared" si="1"/>
        <v>2.8346075566116733</v>
      </c>
    </row>
    <row r="18" spans="1:6" x14ac:dyDescent="0.3">
      <c r="A18" t="s">
        <v>28</v>
      </c>
      <c r="B18">
        <f>B17 / SQRT(COUNT(B$4:B$12))</f>
        <v>1.625415426480866</v>
      </c>
      <c r="C18">
        <f t="shared" ref="C18:F18" si="2">C17 / SQRT(COUNT(C$4:C$12))</f>
        <v>0.56935636175129078</v>
      </c>
      <c r="D18">
        <f t="shared" si="2"/>
        <v>0.63900965042269375</v>
      </c>
      <c r="E18">
        <f t="shared" si="2"/>
        <v>0.58049574386206804</v>
      </c>
      <c r="F18">
        <f t="shared" si="2"/>
        <v>0.94486918553722443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4.4" x14ac:dyDescent="0.3"/>
  <cols>
    <col min="1" max="1" width="12" bestFit="1" customWidth="1"/>
    <col min="2" max="2" width="20.77734375" bestFit="1" customWidth="1"/>
    <col min="3" max="5" width="18.21875" bestFit="1" customWidth="1"/>
    <col min="6" max="6" width="19.21875" bestFit="1" customWidth="1"/>
  </cols>
  <sheetData>
    <row r="1" spans="1:6" x14ac:dyDescent="0.3">
      <c r="A1" s="3" t="s">
        <v>1</v>
      </c>
      <c r="B1" t="s">
        <v>4</v>
      </c>
    </row>
    <row r="3" spans="1:6" x14ac:dyDescent="0.3">
      <c r="A3" s="3" t="s">
        <v>13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3">
      <c r="A4" s="4">
        <v>2</v>
      </c>
      <c r="B4" s="2">
        <v>30</v>
      </c>
      <c r="C4" s="2">
        <v>1.1000000000000001</v>
      </c>
      <c r="D4" s="2">
        <v>-1.6</v>
      </c>
      <c r="E4" s="2">
        <v>5.3</v>
      </c>
      <c r="F4" s="2">
        <v>4.5999999999999996</v>
      </c>
    </row>
    <row r="5" spans="1:6" x14ac:dyDescent="0.3">
      <c r="A5" s="4">
        <v>7</v>
      </c>
      <c r="B5" s="2">
        <v>32</v>
      </c>
      <c r="C5" s="2">
        <v>3.5</v>
      </c>
      <c r="D5" s="2">
        <v>0.8</v>
      </c>
      <c r="E5" s="2">
        <v>5.2</v>
      </c>
      <c r="F5" s="2">
        <v>-2.5</v>
      </c>
    </row>
    <row r="6" spans="1:6" x14ac:dyDescent="0.3">
      <c r="A6" s="4">
        <v>8</v>
      </c>
      <c r="B6" s="2">
        <v>41</v>
      </c>
      <c r="C6" s="2">
        <v>-1.2</v>
      </c>
      <c r="D6" s="2">
        <v>1.4</v>
      </c>
      <c r="E6" s="2">
        <v>3.6</v>
      </c>
      <c r="F6" s="2">
        <v>-2</v>
      </c>
    </row>
    <row r="7" spans="1:6" x14ac:dyDescent="0.3">
      <c r="A7" s="4">
        <v>9</v>
      </c>
      <c r="B7" s="2">
        <v>22</v>
      </c>
      <c r="C7" s="2">
        <v>4.3</v>
      </c>
      <c r="D7" s="2">
        <v>1.8</v>
      </c>
      <c r="E7" s="2">
        <v>-0.6</v>
      </c>
      <c r="F7" s="2">
        <v>2.2000000000000002</v>
      </c>
    </row>
    <row r="8" spans="1:6" x14ac:dyDescent="0.3">
      <c r="A8" s="4">
        <v>11</v>
      </c>
      <c r="B8" s="2">
        <v>36</v>
      </c>
      <c r="C8" s="2">
        <v>2</v>
      </c>
      <c r="D8" s="2">
        <v>1.4</v>
      </c>
      <c r="E8" s="2">
        <v>-2.6</v>
      </c>
      <c r="F8" s="2">
        <v>0</v>
      </c>
    </row>
    <row r="9" spans="1:6" x14ac:dyDescent="0.3">
      <c r="A9" s="4">
        <v>13</v>
      </c>
      <c r="B9" s="2">
        <v>33</v>
      </c>
      <c r="C9" s="2">
        <v>-0.4</v>
      </c>
      <c r="D9" s="2">
        <v>-0.9</v>
      </c>
      <c r="E9" s="2">
        <v>1.3</v>
      </c>
      <c r="F9" s="2">
        <v>3.8</v>
      </c>
    </row>
    <row r="10" spans="1:6" x14ac:dyDescent="0.3">
      <c r="A10" s="4">
        <v>19</v>
      </c>
      <c r="B10" s="2">
        <v>29</v>
      </c>
      <c r="C10" s="2">
        <v>0.5</v>
      </c>
      <c r="D10" s="2">
        <v>1.3</v>
      </c>
      <c r="E10" s="2">
        <v>2.2999999999999998</v>
      </c>
      <c r="F10" s="2">
        <v>1.4</v>
      </c>
    </row>
    <row r="11" spans="1:6" x14ac:dyDescent="0.3">
      <c r="A11" s="4">
        <v>20</v>
      </c>
      <c r="B11" s="2">
        <v>29</v>
      </c>
      <c r="C11" s="2">
        <v>-1.5</v>
      </c>
      <c r="D11" s="2">
        <v>0.7</v>
      </c>
      <c r="E11" s="2">
        <v>1.6</v>
      </c>
      <c r="F11" s="2">
        <v>8</v>
      </c>
    </row>
    <row r="12" spans="1:6" x14ac:dyDescent="0.3">
      <c r="A12" s="4">
        <v>21</v>
      </c>
      <c r="B12" s="2">
        <v>27</v>
      </c>
      <c r="C12" s="2">
        <v>1.6</v>
      </c>
      <c r="D12" s="2">
        <v>4.2</v>
      </c>
      <c r="E12" s="2">
        <v>-1.1000000000000001</v>
      </c>
      <c r="F12" s="2">
        <v>1.3</v>
      </c>
    </row>
    <row r="13" spans="1:6" x14ac:dyDescent="0.3">
      <c r="A13" s="4">
        <v>23</v>
      </c>
      <c r="B13" s="2">
        <v>30</v>
      </c>
      <c r="C13" s="2">
        <v>2.6</v>
      </c>
      <c r="D13" s="2">
        <v>-0.2</v>
      </c>
      <c r="E13" s="2">
        <v>0</v>
      </c>
      <c r="F13" s="2">
        <v>0.1</v>
      </c>
    </row>
    <row r="14" spans="1:6" x14ac:dyDescent="0.3">
      <c r="A14" s="4" t="s">
        <v>14</v>
      </c>
      <c r="B14" s="2">
        <v>309</v>
      </c>
      <c r="C14" s="2">
        <v>12.499999999999998</v>
      </c>
      <c r="D14" s="2">
        <v>8.9000000000000021</v>
      </c>
      <c r="E14" s="2">
        <v>15.000000000000002</v>
      </c>
      <c r="F14" s="2">
        <v>16.900000000000002</v>
      </c>
    </row>
    <row r="17" spans="1:6" x14ac:dyDescent="0.3">
      <c r="A17" t="s">
        <v>27</v>
      </c>
      <c r="B17">
        <f>AVERAGE(B$4:B$13)</f>
        <v>30.9</v>
      </c>
      <c r="C17">
        <f t="shared" ref="C17:F17" si="0">AVERAGE(C$4:C$13)</f>
        <v>1.2499999999999998</v>
      </c>
      <c r="D17">
        <f t="shared" si="0"/>
        <v>0.89000000000000024</v>
      </c>
      <c r="E17">
        <f t="shared" si="0"/>
        <v>1.5000000000000002</v>
      </c>
      <c r="F17">
        <f t="shared" si="0"/>
        <v>1.6900000000000002</v>
      </c>
    </row>
    <row r="18" spans="1:6" x14ac:dyDescent="0.3">
      <c r="A18" t="s">
        <v>26</v>
      </c>
      <c r="B18">
        <f>STDEVA(B$4:B$13)</f>
        <v>5.130518708885309</v>
      </c>
      <c r="C18">
        <f t="shared" ref="C18:F18" si="1">STDEVA(C$4:C$13)</f>
        <v>1.9363482239629433</v>
      </c>
      <c r="D18">
        <f t="shared" si="1"/>
        <v>1.602394042258853</v>
      </c>
      <c r="E18">
        <f t="shared" si="1"/>
        <v>2.6553928355539242</v>
      </c>
      <c r="F18">
        <f t="shared" si="1"/>
        <v>3.1585685928210512</v>
      </c>
    </row>
    <row r="19" spans="1:6" x14ac:dyDescent="0.3">
      <c r="A19" t="s">
        <v>28</v>
      </c>
      <c r="B19">
        <f>B18 / SQRT(COUNT(B$4:B$13))</f>
        <v>1.6224124698183928</v>
      </c>
      <c r="C19">
        <f t="shared" ref="C19:F19" si="2">C18 / SQRT(COUNT(C$4:C$13))</f>
        <v>0.61232707309447332</v>
      </c>
      <c r="D19">
        <f t="shared" si="2"/>
        <v>0.50672148826220764</v>
      </c>
      <c r="E19">
        <f t="shared" si="2"/>
        <v>0.83970894428433407</v>
      </c>
      <c r="F19">
        <f t="shared" si="2"/>
        <v>0.99882708991874836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/>
  </sheetViews>
  <sheetFormatPr defaultRowHeight="14.4" x14ac:dyDescent="0.3"/>
  <cols>
    <col min="1" max="1" width="12" customWidth="1"/>
    <col min="2" max="2" width="19.44140625" customWidth="1"/>
    <col min="3" max="5" width="16.77734375" customWidth="1"/>
    <col min="6" max="6" width="17.88671875" customWidth="1"/>
    <col min="7" max="20" width="3" customWidth="1"/>
    <col min="21" max="21" width="9.6640625" bestFit="1" customWidth="1"/>
  </cols>
  <sheetData>
    <row r="3" spans="1:6" x14ac:dyDescent="0.3">
      <c r="A3" s="3" t="s">
        <v>13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</row>
    <row r="4" spans="1:6" x14ac:dyDescent="0.3">
      <c r="A4" s="4" t="s">
        <v>5</v>
      </c>
      <c r="B4" s="2">
        <v>14.6</v>
      </c>
      <c r="C4" s="2">
        <v>1.5599999999999998</v>
      </c>
      <c r="D4" s="2">
        <v>0.43999999999999995</v>
      </c>
      <c r="E4" s="2">
        <v>1.52</v>
      </c>
      <c r="F4" s="2">
        <v>1.5</v>
      </c>
    </row>
    <row r="5" spans="1:6" x14ac:dyDescent="0.3">
      <c r="A5" s="4" t="s">
        <v>3</v>
      </c>
      <c r="B5" s="2">
        <v>48.444444444444443</v>
      </c>
      <c r="C5" s="2">
        <v>-3.3333333333333312E-2</v>
      </c>
      <c r="D5" s="2">
        <v>0.7</v>
      </c>
      <c r="E5" s="2">
        <v>5.9555555555555557</v>
      </c>
      <c r="F5" s="2">
        <v>-0.80000000000000016</v>
      </c>
    </row>
    <row r="6" spans="1:6" x14ac:dyDescent="0.3">
      <c r="A6" s="4" t="s">
        <v>4</v>
      </c>
      <c r="B6" s="2">
        <v>30.9</v>
      </c>
      <c r="C6" s="2">
        <v>1.2499999999999998</v>
      </c>
      <c r="D6" s="2">
        <v>0.89000000000000024</v>
      </c>
      <c r="E6" s="2">
        <v>1.5000000000000002</v>
      </c>
      <c r="F6" s="2">
        <v>1.6900000000000002</v>
      </c>
    </row>
    <row r="7" spans="1:6" x14ac:dyDescent="0.3">
      <c r="A7" s="4" t="s">
        <v>14</v>
      </c>
      <c r="B7" s="2">
        <v>34.083333333333336</v>
      </c>
      <c r="C7" s="2">
        <v>0.83333333333333348</v>
      </c>
      <c r="D7" s="2">
        <v>0.72500000000000009</v>
      </c>
      <c r="E7" s="2">
        <v>3.1750000000000003</v>
      </c>
      <c r="F7" s="2">
        <v>0.71666666666666679</v>
      </c>
    </row>
    <row r="10" spans="1:6" x14ac:dyDescent="0.3">
      <c r="A10" s="4" t="s">
        <v>5</v>
      </c>
      <c r="B10">
        <f>AVERAGEIF(Data!$B$2:B$25,$A10,Data!C$2:C$25)</f>
        <v>14.6</v>
      </c>
      <c r="C10">
        <f ca="1">AVERAGEIF(Data!$B$2:C$25,$A10,Data!D$2:D$25)</f>
        <v>1.5599999999999998</v>
      </c>
      <c r="D10">
        <f ca="1">AVERAGEIF(Data!$B$2:D$25,$A10,Data!E$2:E$25)</f>
        <v>0.43999999999999995</v>
      </c>
      <c r="E10">
        <f ca="1">AVERAGEIF(Data!$B$2:E$25,$A10,Data!F$2:F$25)</f>
        <v>1.52</v>
      </c>
      <c r="F10">
        <f ca="1">AVERAGEIF(Data!$B$2:F$25,$A10,Data!G$2:G$25)</f>
        <v>1.5</v>
      </c>
    </row>
    <row r="11" spans="1:6" x14ac:dyDescent="0.3">
      <c r="A11" s="4" t="s">
        <v>3</v>
      </c>
      <c r="B11">
        <f>AVERAGEIF(Data!$B$2:B$25,$A11,Data!C$2:C$25)</f>
        <v>48.444444444444443</v>
      </c>
      <c r="C11">
        <f ca="1">AVERAGEIF(Data!$B$2:C$25,$A11,Data!D$2:D$25)</f>
        <v>-3.3333333333333312E-2</v>
      </c>
      <c r="D11">
        <f ca="1">AVERAGEIF(Data!$B$2:D$25,$A11,Data!E$2:E$25)</f>
        <v>0.7</v>
      </c>
      <c r="E11">
        <f ca="1">AVERAGEIF(Data!$B$2:E$25,$A11,Data!F$2:F$25)</f>
        <v>5.9555555555555557</v>
      </c>
      <c r="F11">
        <f ca="1">AVERAGEIF(Data!$B$2:F$25,$A11,Data!G$2:G$25)</f>
        <v>-0.80000000000000016</v>
      </c>
    </row>
    <row r="12" spans="1:6" x14ac:dyDescent="0.3">
      <c r="A12" s="4" t="s">
        <v>4</v>
      </c>
      <c r="B12">
        <f>AVERAGEIF(Data!$B$2:B$25,$A12,Data!C$2:C$25)</f>
        <v>30.9</v>
      </c>
      <c r="C12">
        <f ca="1">AVERAGEIF(Data!$B$2:C$25,$A12,Data!D$2:D$25)</f>
        <v>1.2499999999999998</v>
      </c>
      <c r="D12">
        <f ca="1">AVERAGEIF(Data!$B$2:D$25,$A12,Data!E$2:E$25)</f>
        <v>0.89000000000000024</v>
      </c>
      <c r="E12">
        <f ca="1">AVERAGEIF(Data!$B$2:E$25,$A12,Data!F$2:F$25)</f>
        <v>1.5000000000000002</v>
      </c>
      <c r="F12">
        <f ca="1">AVERAGEIF(Data!$B$2:F$25,$A12,Data!G$2:G$25)</f>
        <v>1.6900000000000002</v>
      </c>
    </row>
    <row r="15" spans="1:6" x14ac:dyDescent="0.3">
      <c r="A15" s="4"/>
    </row>
    <row r="16" spans="1:6" x14ac:dyDescent="0.3">
      <c r="A16" s="4"/>
    </row>
    <row r="17" spans="1:1" x14ac:dyDescent="0.3">
      <c r="A17" s="4"/>
    </row>
    <row r="18" spans="1:1" x14ac:dyDescent="0.3">
      <c r="A1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/>
  </sheetViews>
  <sheetFormatPr defaultRowHeight="14.4" x14ac:dyDescent="0.3"/>
  <cols>
    <col min="1" max="1" width="12" bestFit="1" customWidth="1"/>
    <col min="2" max="2" width="20.44140625" bestFit="1" customWidth="1"/>
    <col min="3" max="5" width="17.88671875" bestFit="1" customWidth="1"/>
    <col min="6" max="6" width="18.88671875" bestFit="1" customWidth="1"/>
  </cols>
  <sheetData>
    <row r="3" spans="1:6" x14ac:dyDescent="0.3">
      <c r="A3" s="3" t="s">
        <v>13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</row>
    <row r="4" spans="1:6" x14ac:dyDescent="0.3">
      <c r="A4" s="4" t="s">
        <v>5</v>
      </c>
      <c r="B4" s="2">
        <v>3.6469165057620954</v>
      </c>
      <c r="C4" s="2">
        <v>2.1547621678505497</v>
      </c>
      <c r="D4" s="2">
        <v>2.7889065957826555</v>
      </c>
      <c r="E4" s="2">
        <v>3.1995312156626947</v>
      </c>
      <c r="F4" s="2">
        <v>1.2708265027138834</v>
      </c>
    </row>
    <row r="5" spans="1:6" x14ac:dyDescent="0.3">
      <c r="A5" s="4" t="s">
        <v>3</v>
      </c>
      <c r="B5" s="2">
        <v>4.8762462794426034</v>
      </c>
      <c r="C5" s="2">
        <v>1.7080690852538722</v>
      </c>
      <c r="D5" s="2">
        <v>1.9170289512680811</v>
      </c>
      <c r="E5" s="2">
        <v>1.741487231586204</v>
      </c>
      <c r="F5" s="2">
        <v>2.8346075566116733</v>
      </c>
    </row>
    <row r="6" spans="1:6" x14ac:dyDescent="0.3">
      <c r="A6" s="4" t="s">
        <v>4</v>
      </c>
      <c r="B6" s="2">
        <v>5.130518708885309</v>
      </c>
      <c r="C6" s="2">
        <v>1.9363482239629433</v>
      </c>
      <c r="D6" s="2">
        <v>1.602394042258853</v>
      </c>
      <c r="E6" s="2">
        <v>2.6553928355539242</v>
      </c>
      <c r="F6" s="2">
        <v>3.1585685928210512</v>
      </c>
    </row>
    <row r="7" spans="1:6" x14ac:dyDescent="0.3">
      <c r="A7" s="4" t="s">
        <v>14</v>
      </c>
      <c r="B7" s="2">
        <v>13.730058002558588</v>
      </c>
      <c r="C7" s="2">
        <v>1.942581578314228</v>
      </c>
      <c r="D7" s="2">
        <v>1.9145325232569685</v>
      </c>
      <c r="E7" s="2">
        <v>3.2303250610426186</v>
      </c>
      <c r="F7" s="2">
        <v>2.9025725720870241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13</vt:i4>
      </vt:variant>
    </vt:vector>
  </HeadingPairs>
  <TitlesOfParts>
    <vt:vector size="13" baseType="lpstr">
      <vt:lpstr>Data</vt:lpstr>
      <vt:lpstr>Infarct BarChart</vt:lpstr>
      <vt:lpstr>ST BarChart</vt:lpstr>
      <vt:lpstr>ST ScatterPlot</vt:lpstr>
      <vt:lpstr>p</vt:lpstr>
      <vt:lpstr>c</vt:lpstr>
      <vt:lpstr>t</vt:lpstr>
      <vt:lpstr>Avarage</vt:lpstr>
      <vt:lpstr>SD</vt:lpstr>
      <vt:lpstr>SEM</vt:lpstr>
      <vt:lpstr>ANOVA</vt:lpstr>
      <vt:lpstr>ANOVA ST</vt:lpstr>
      <vt:lpstr>Two-way 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</dc:creator>
  <cp:lastModifiedBy>Taksás Bettina</cp:lastModifiedBy>
  <dcterms:created xsi:type="dcterms:W3CDTF">2013-04-20T10:29:53Z</dcterms:created>
  <dcterms:modified xsi:type="dcterms:W3CDTF">2024-08-30T15:21:15Z</dcterms:modified>
</cp:coreProperties>
</file>