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esign\Data\界石\"/>
    </mc:Choice>
  </mc:AlternateContent>
  <bookViews>
    <workbookView xWindow="14355" yWindow="5940" windowWidth="25605" windowHeight="19020" tabRatio="500"/>
  </bookViews>
  <sheets>
    <sheet name="工作表1" sheetId="3" r:id="rId1"/>
    <sheet name="工作表2" sheetId="1" r:id="rId2"/>
    <sheet name="Sheet1" sheetId="2" r:id="rId3"/>
  </sheets>
  <externalReferences>
    <externalReference r:id="rId4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3" i="1"/>
  <c r="G158" i="1" l="1"/>
  <c r="E158" i="1"/>
  <c r="G157" i="1"/>
  <c r="E157" i="1"/>
  <c r="G156" i="1"/>
  <c r="E156" i="1"/>
  <c r="G155" i="1"/>
  <c r="E155" i="1"/>
  <c r="G154" i="1"/>
  <c r="E154" i="1"/>
  <c r="G153" i="1"/>
  <c r="E153" i="1"/>
  <c r="E152" i="1"/>
  <c r="E151" i="1"/>
  <c r="G150" i="1"/>
  <c r="E150" i="1"/>
  <c r="G149" i="1"/>
  <c r="E149" i="1"/>
  <c r="G148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E126" i="1"/>
  <c r="E125" i="1"/>
  <c r="G124" i="1"/>
  <c r="E124" i="1"/>
  <c r="G123" i="1"/>
  <c r="E123" i="1"/>
  <c r="G122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E100" i="1"/>
  <c r="E99" i="1"/>
  <c r="G98" i="1"/>
  <c r="E98" i="1"/>
  <c r="G97" i="1"/>
  <c r="E97" i="1"/>
  <c r="G96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E74" i="1"/>
  <c r="E73" i="1"/>
  <c r="G72" i="1"/>
  <c r="E72" i="1"/>
  <c r="G71" i="1"/>
  <c r="E71" i="1"/>
  <c r="G70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E48" i="1"/>
  <c r="E47" i="1"/>
  <c r="G46" i="1"/>
  <c r="E46" i="1"/>
  <c r="G45" i="1"/>
  <c r="E45" i="1"/>
  <c r="G44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7" i="1"/>
  <c r="G25" i="1"/>
  <c r="G24" i="1"/>
  <c r="G23" i="1"/>
  <c r="G28" i="1"/>
  <c r="G27" i="1"/>
  <c r="G26" i="1"/>
  <c r="E28" i="1"/>
  <c r="E26" i="1"/>
  <c r="E25" i="1"/>
  <c r="E23" i="1"/>
  <c r="E24" i="1"/>
  <c r="G20" i="1"/>
  <c r="G19" i="1"/>
  <c r="G18" i="1"/>
  <c r="E19" i="1"/>
  <c r="E20" i="1"/>
  <c r="E18" i="1"/>
  <c r="E22" i="1"/>
  <c r="E2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X98" i="2" l="1"/>
  <c r="X97" i="2"/>
  <c r="X96" i="2"/>
  <c r="X95" i="2"/>
  <c r="X93" i="2"/>
  <c r="X94" i="2"/>
  <c r="X92" i="2"/>
  <c r="P97" i="2"/>
  <c r="P96" i="2"/>
  <c r="P95" i="2"/>
  <c r="P94" i="2"/>
  <c r="P93" i="2"/>
  <c r="P92" i="2"/>
  <c r="P98" i="2"/>
  <c r="H96" i="2"/>
  <c r="H95" i="2"/>
  <c r="H94" i="2"/>
  <c r="H93" i="2"/>
  <c r="H92" i="2"/>
  <c r="X89" i="2"/>
  <c r="X87" i="2"/>
  <c r="X88" i="2"/>
  <c r="X86" i="2"/>
  <c r="P89" i="2"/>
  <c r="P87" i="2"/>
  <c r="P88" i="2"/>
  <c r="P86" i="2"/>
  <c r="H89" i="2"/>
  <c r="H87" i="2"/>
  <c r="H88" i="2"/>
  <c r="H86" i="2"/>
  <c r="H90" i="2"/>
  <c r="H97" i="2"/>
  <c r="X99" i="2"/>
  <c r="X90" i="2"/>
  <c r="P90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73" i="2"/>
  <c r="D73" i="2"/>
  <c r="O61" i="2"/>
  <c r="O64" i="2"/>
  <c r="O65" i="2"/>
  <c r="O66" i="2"/>
  <c r="O67" i="2"/>
  <c r="O68" i="2"/>
  <c r="O63" i="2"/>
  <c r="O62" i="2"/>
  <c r="O58" i="2"/>
  <c r="O54" i="2"/>
  <c r="O53" i="2"/>
  <c r="O57" i="2"/>
  <c r="O56" i="2"/>
  <c r="O55" i="2"/>
  <c r="O52" i="2"/>
  <c r="O51" i="2"/>
  <c r="O59" i="2"/>
  <c r="P59" i="2"/>
  <c r="O69" i="2"/>
  <c r="P69" i="2"/>
</calcChain>
</file>

<file path=xl/sharedStrings.xml><?xml version="1.0" encoding="utf-8"?>
<sst xmlns="http://schemas.openxmlformats.org/spreadsheetml/2006/main" count="1845" uniqueCount="346">
  <si>
    <t>int</t>
    <phoneticPr fontId="1" type="noConversion"/>
  </si>
  <si>
    <t>id</t>
    <phoneticPr fontId="1" type="noConversion"/>
  </si>
  <si>
    <t>string</t>
    <phoneticPr fontId="1" type="noConversion"/>
  </si>
  <si>
    <t>name</t>
    <phoneticPr fontId="1" type="noConversion"/>
  </si>
  <si>
    <t>res</t>
    <phoneticPr fontId="1" type="noConversion"/>
  </si>
  <si>
    <t>attrType1</t>
    <phoneticPr fontId="1" type="noConversion"/>
  </si>
  <si>
    <t>attrValue1</t>
    <phoneticPr fontId="1" type="noConversion"/>
  </si>
  <si>
    <t>attrType2</t>
  </si>
  <si>
    <t>attrValue2</t>
  </si>
  <si>
    <t>attrType3</t>
  </si>
  <si>
    <t>attrValue3</t>
  </si>
  <si>
    <t>attrType4</t>
  </si>
  <si>
    <t>attrValue4</t>
  </si>
  <si>
    <t>attrType5</t>
  </si>
  <si>
    <t>attrValue5</t>
  </si>
  <si>
    <t>quality</t>
    <phoneticPr fontId="1" type="noConversion"/>
  </si>
  <si>
    <t>int</t>
    <phoneticPr fontId="1" type="noConversion"/>
  </si>
  <si>
    <t>int</t>
    <phoneticPr fontId="1" type="noConversion"/>
  </si>
  <si>
    <t>combine1</t>
    <phoneticPr fontId="1" type="noConversion"/>
  </si>
  <si>
    <t>combine2</t>
  </si>
  <si>
    <t>combine3</t>
  </si>
  <si>
    <t>combine4</t>
  </si>
  <si>
    <t>amount1</t>
    <phoneticPr fontId="1" type="noConversion"/>
  </si>
  <si>
    <t>amount2</t>
  </si>
  <si>
    <t>amount3</t>
  </si>
  <si>
    <t>amount4</t>
  </si>
  <si>
    <t>1级符文2</t>
  </si>
  <si>
    <t>1级符文3</t>
  </si>
  <si>
    <t>1级符文4</t>
  </si>
  <si>
    <t>1个1级</t>
    <phoneticPr fontId="1" type="noConversion"/>
  </si>
  <si>
    <t>1个2级</t>
    <phoneticPr fontId="1" type="noConversion"/>
  </si>
  <si>
    <t>3个1级1个2级</t>
    <phoneticPr fontId="1" type="noConversion"/>
  </si>
  <si>
    <t>3个2级</t>
    <phoneticPr fontId="1" type="noConversion"/>
  </si>
  <si>
    <t>int</t>
    <phoneticPr fontId="1" type="noConversion"/>
  </si>
  <si>
    <t>power</t>
    <phoneticPr fontId="1" type="noConversion"/>
  </si>
  <si>
    <t>getpathId</t>
  </si>
  <si>
    <t>1级后6</t>
    <phoneticPr fontId="1" type="noConversion"/>
  </si>
  <si>
    <t>2级前6</t>
    <phoneticPr fontId="1" type="noConversion"/>
  </si>
  <si>
    <t>2级后6</t>
    <phoneticPr fontId="1" type="noConversion"/>
  </si>
  <si>
    <t>界石符文</t>
    <phoneticPr fontId="1" type="noConversion"/>
  </si>
  <si>
    <t>1级前6</t>
    <phoneticPr fontId="1" type="noConversion"/>
  </si>
  <si>
    <t>3级前6</t>
    <phoneticPr fontId="1" type="noConversion"/>
  </si>
  <si>
    <t>3级后6</t>
    <phoneticPr fontId="1" type="noConversion"/>
  </si>
  <si>
    <t>4级前6</t>
    <phoneticPr fontId="1" type="noConversion"/>
  </si>
  <si>
    <t>4级后6</t>
    <phoneticPr fontId="1" type="noConversion"/>
  </si>
  <si>
    <t>5级前6</t>
    <phoneticPr fontId="1" type="noConversion"/>
  </si>
  <si>
    <t>5级后6</t>
    <phoneticPr fontId="1" type="noConversion"/>
  </si>
  <si>
    <t>产出点</t>
    <phoneticPr fontId="1" type="noConversion"/>
  </si>
  <si>
    <t>1级*12</t>
    <phoneticPr fontId="1" type="noConversion"/>
  </si>
  <si>
    <t>2级6合成+6</t>
    <phoneticPr fontId="1" type="noConversion"/>
  </si>
  <si>
    <t>3级6合成+6</t>
    <phoneticPr fontId="1" type="noConversion"/>
  </si>
  <si>
    <t>5级合成</t>
    <phoneticPr fontId="1" type="noConversion"/>
  </si>
  <si>
    <t>合成2</t>
    <phoneticPr fontId="1" type="noConversion"/>
  </si>
  <si>
    <t>合成3</t>
    <phoneticPr fontId="1" type="noConversion"/>
  </si>
  <si>
    <t>合成4</t>
    <phoneticPr fontId="1" type="noConversion"/>
  </si>
  <si>
    <t>每关掉且只掉1个符文</t>
    <phoneticPr fontId="1" type="noConversion"/>
  </si>
  <si>
    <t>初期的界石</t>
    <phoneticPr fontId="1" type="noConversion"/>
  </si>
  <si>
    <t>后期的界石</t>
    <phoneticPr fontId="1" type="noConversion"/>
  </si>
  <si>
    <t>每关掉0.5个符文</t>
    <phoneticPr fontId="1" type="noConversion"/>
  </si>
  <si>
    <t>B2</t>
  </si>
  <si>
    <t>B3</t>
  </si>
  <si>
    <t>A5</t>
  </si>
  <si>
    <t>B4</t>
  </si>
  <si>
    <t>B5</t>
  </si>
  <si>
    <t>B6</t>
  </si>
  <si>
    <t>B8</t>
  </si>
  <si>
    <t>B9</t>
  </si>
  <si>
    <t>B11</t>
  </si>
  <si>
    <t>C8</t>
  </si>
  <si>
    <t>4级合成12</t>
    <phoneticPr fontId="1" type="noConversion"/>
  </si>
  <si>
    <t>5级合成12</t>
    <phoneticPr fontId="1" type="noConversion"/>
  </si>
  <si>
    <t>星级数</t>
    <phoneticPr fontId="1" type="noConversion"/>
  </si>
  <si>
    <t>天数</t>
    <phoneticPr fontId="1" type="noConversion"/>
  </si>
  <si>
    <t>总符文量</t>
    <phoneticPr fontId="1" type="noConversion"/>
  </si>
  <si>
    <t>符文平均值</t>
    <phoneticPr fontId="1" type="noConversion"/>
  </si>
  <si>
    <t>A1</t>
    <phoneticPr fontId="1" type="noConversion"/>
  </si>
  <si>
    <t>A2</t>
    <phoneticPr fontId="1" type="noConversion"/>
  </si>
  <si>
    <t>A1+A2</t>
    <phoneticPr fontId="1" type="noConversion"/>
  </si>
  <si>
    <t>A3</t>
    <phoneticPr fontId="1" type="noConversion"/>
  </si>
  <si>
    <t>A3</t>
    <phoneticPr fontId="1" type="noConversion"/>
  </si>
  <si>
    <t>1宗</t>
    <phoneticPr fontId="1" type="noConversion"/>
  </si>
  <si>
    <t>2宗</t>
  </si>
  <si>
    <t>2宗</t>
    <phoneticPr fontId="1" type="noConversion"/>
  </si>
  <si>
    <t>3宗</t>
  </si>
  <si>
    <t>3宗</t>
    <phoneticPr fontId="1" type="noConversion"/>
  </si>
  <si>
    <t>B1</t>
  </si>
  <si>
    <t>B1+B2</t>
  </si>
  <si>
    <t>4宗</t>
  </si>
  <si>
    <t>4宗</t>
    <phoneticPr fontId="1" type="noConversion"/>
  </si>
  <si>
    <t>B5+B6</t>
  </si>
  <si>
    <t>5宗</t>
  </si>
  <si>
    <t>5宗</t>
    <phoneticPr fontId="1" type="noConversion"/>
  </si>
  <si>
    <t>7宗</t>
  </si>
  <si>
    <t>8宗</t>
  </si>
  <si>
    <t>9宗</t>
  </si>
  <si>
    <t>10宗</t>
  </si>
  <si>
    <t>11宗</t>
  </si>
  <si>
    <t>12宗</t>
  </si>
  <si>
    <t>6宗</t>
    <phoneticPr fontId="1" type="noConversion"/>
  </si>
  <si>
    <t>A1</t>
    <phoneticPr fontId="1" type="noConversion"/>
  </si>
  <si>
    <t>A4</t>
    <phoneticPr fontId="1" type="noConversion"/>
  </si>
  <si>
    <t>A4</t>
    <phoneticPr fontId="1" type="noConversion"/>
  </si>
  <si>
    <t>A3+A4</t>
    <phoneticPr fontId="1" type="noConversion"/>
  </si>
  <si>
    <t>A3+A4</t>
    <phoneticPr fontId="1" type="noConversion"/>
  </si>
  <si>
    <t>A6</t>
    <phoneticPr fontId="1" type="noConversion"/>
  </si>
  <si>
    <t>A5+A6</t>
    <phoneticPr fontId="1" type="noConversion"/>
  </si>
  <si>
    <t>A7</t>
  </si>
  <si>
    <t>A8</t>
  </si>
  <si>
    <t>A7+A8</t>
  </si>
  <si>
    <t>A9</t>
  </si>
  <si>
    <t>A10</t>
  </si>
  <si>
    <t>A9+A10</t>
  </si>
  <si>
    <t>A11</t>
  </si>
  <si>
    <t>A12</t>
  </si>
  <si>
    <t>A11+A12</t>
  </si>
  <si>
    <t>B3+B4</t>
  </si>
  <si>
    <t>B7</t>
  </si>
  <si>
    <t>B7+B8</t>
  </si>
  <si>
    <t>B10</t>
  </si>
  <si>
    <t>B9+B10</t>
  </si>
  <si>
    <t>B11+B12</t>
  </si>
  <si>
    <t>B12</t>
    <phoneticPr fontId="1" type="noConversion"/>
  </si>
  <si>
    <t>掉6种</t>
    <phoneticPr fontId="1" type="noConversion"/>
  </si>
  <si>
    <t>共9种</t>
    <phoneticPr fontId="1" type="noConversion"/>
  </si>
  <si>
    <t>6宗</t>
    <phoneticPr fontId="1" type="noConversion"/>
  </si>
  <si>
    <t>C7</t>
  </si>
  <si>
    <t>C10</t>
  </si>
  <si>
    <t>C11</t>
  </si>
  <si>
    <t>C12</t>
  </si>
  <si>
    <t>C1+C2+C3</t>
    <phoneticPr fontId="1" type="noConversion"/>
  </si>
  <si>
    <t>C2+C3+C4</t>
    <phoneticPr fontId="1" type="noConversion"/>
  </si>
  <si>
    <t>C4+C5+C6</t>
    <phoneticPr fontId="1" type="noConversion"/>
  </si>
  <si>
    <t>C3+C4+C5</t>
    <phoneticPr fontId="1" type="noConversion"/>
  </si>
  <si>
    <t>C4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</si>
  <si>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</si>
  <si>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</si>
  <si>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</si>
  <si>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C6</t>
    <phoneticPr fontId="1" type="noConversion"/>
  </si>
  <si>
    <t>C6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</si>
  <si>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</si>
  <si>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</si>
  <si>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</si>
  <si>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C6</t>
    <phoneticPr fontId="1" type="noConversion"/>
  </si>
  <si>
    <t>C6</t>
    <phoneticPr fontId="1" type="noConversion"/>
  </si>
  <si>
    <t>共10种</t>
    <phoneticPr fontId="1" type="noConversion"/>
  </si>
  <si>
    <t>共10种</t>
    <phoneticPr fontId="1" type="noConversion"/>
  </si>
  <si>
    <t>C7+C8+C9</t>
  </si>
  <si>
    <t>C8+C9+C10</t>
  </si>
  <si>
    <t>C9+C10+C11</t>
  </si>
  <si>
    <t>C10+C11+C12</t>
  </si>
  <si>
    <t>界石碎片和符文共用掉率</t>
    <phoneticPr fontId="1" type="noConversion"/>
  </si>
  <si>
    <t>int</t>
  </si>
  <si>
    <t>string</t>
  </si>
  <si>
    <t>id</t>
  </si>
  <si>
    <t>name</t>
  </si>
  <si>
    <t>res</t>
  </si>
  <si>
    <t>attrType1</t>
  </si>
  <si>
    <t>attrValue1</t>
  </si>
  <si>
    <t>quality</t>
  </si>
  <si>
    <t>combine1</t>
  </si>
  <si>
    <t>amount1</t>
  </si>
  <si>
    <t>power</t>
  </si>
  <si>
    <t>1级符文1</t>
  </si>
  <si>
    <t/>
  </si>
  <si>
    <t>#hoarstone_icon_stoneEquip_2.png</t>
  </si>
  <si>
    <t>#hoarstone_icon_stoneEquip_1.png</t>
    <phoneticPr fontId="1" type="noConversion"/>
  </si>
  <si>
    <t>#hoarstone_icon_stoneEquip_3.png</t>
  </si>
  <si>
    <t>#hoarstone_icon_stoneEquip_4.png</t>
  </si>
  <si>
    <t>#hoarstone_icon_stoneEquip_5.png</t>
  </si>
  <si>
    <t>#hoarstone_icon_stoneEquip_6.png</t>
  </si>
  <si>
    <t>#hoarstone_icon_stoneEquip_7.png</t>
  </si>
  <si>
    <t>#hoarstone_icon_stoneEquip_8.png</t>
  </si>
  <si>
    <t>#hoarstone_icon_stoneEquip_9.png</t>
  </si>
  <si>
    <t>#hoarstone_icon_stoneEquip_10.png</t>
  </si>
  <si>
    <t>#hoarstone_icon_stoneEquip_11.png</t>
  </si>
  <si>
    <t>#hoarstone_icon_stoneEquip_12.png</t>
  </si>
  <si>
    <t>attrType23</t>
  </si>
  <si>
    <t>符文名称</t>
    <phoneticPr fontId="1" type="noConversion"/>
  </si>
  <si>
    <t>符文图标</t>
    <phoneticPr fontId="1" type="noConversion"/>
  </si>
  <si>
    <t>增加属性方向</t>
    <phoneticPr fontId="1" type="noConversion"/>
  </si>
  <si>
    <t>增加值</t>
    <phoneticPr fontId="1" type="noConversion"/>
  </si>
  <si>
    <t>品质</t>
    <phoneticPr fontId="1" type="noConversion"/>
  </si>
  <si>
    <t>合成原料1</t>
    <phoneticPr fontId="1" type="noConversion"/>
  </si>
  <si>
    <t>原料1数量</t>
    <phoneticPr fontId="1" type="noConversion"/>
  </si>
  <si>
    <t>战斗力</t>
    <phoneticPr fontId="1" type="noConversion"/>
  </si>
  <si>
    <t>获取途径</t>
    <phoneticPr fontId="1" type="noConversion"/>
  </si>
  <si>
    <t>string</t>
    <phoneticPr fontId="1" type="noConversion"/>
  </si>
  <si>
    <t>desc</t>
    <phoneticPr fontId="1" type="noConversion"/>
  </si>
  <si>
    <t>嗷嗷嗷啊</t>
    <phoneticPr fontId="1" type="noConversion"/>
  </si>
  <si>
    <t>道具说明（tips用）</t>
    <phoneticPr fontId="1" type="noConversion"/>
  </si>
  <si>
    <t>#hoarstone_icon_stoneEquip_1.png</t>
  </si>
  <si>
    <t>嗷嗷嗷啊</t>
  </si>
  <si>
    <t>A1</t>
    <phoneticPr fontId="1" type="noConversion"/>
  </si>
  <si>
    <t>A2</t>
  </si>
  <si>
    <t>A3</t>
  </si>
  <si>
    <t>A4</t>
  </si>
  <si>
    <t>A6</t>
  </si>
  <si>
    <t>AA1</t>
    <phoneticPr fontId="1" type="noConversion"/>
  </si>
  <si>
    <t>AA2</t>
  </si>
  <si>
    <t>AA3</t>
  </si>
  <si>
    <t>AA4</t>
  </si>
  <si>
    <t>AA5</t>
  </si>
  <si>
    <t>AA6</t>
  </si>
  <si>
    <t>AA7</t>
  </si>
  <si>
    <t>AA8</t>
  </si>
  <si>
    <t>AA9</t>
  </si>
  <si>
    <t>AAA1</t>
    <phoneticPr fontId="1" type="noConversion"/>
  </si>
  <si>
    <t>AAA2</t>
  </si>
  <si>
    <t>AAA3</t>
  </si>
  <si>
    <t>AAAA1</t>
    <phoneticPr fontId="1" type="noConversion"/>
  </si>
  <si>
    <t>AAAA2</t>
  </si>
  <si>
    <t>AAAAA1</t>
    <phoneticPr fontId="1" type="noConversion"/>
  </si>
  <si>
    <t>AAAAA2</t>
  </si>
  <si>
    <t>AAAAA3</t>
  </si>
  <si>
    <t>AAAAA4</t>
  </si>
  <si>
    <t>AAAAA5</t>
  </si>
  <si>
    <t>AAAAA6</t>
  </si>
  <si>
    <t>BB1</t>
  </si>
  <si>
    <t>BB2</t>
  </si>
  <si>
    <t>BB3</t>
  </si>
  <si>
    <t>BB4</t>
  </si>
  <si>
    <t>BB5</t>
  </si>
  <si>
    <t>BB6</t>
  </si>
  <si>
    <t>BB7</t>
  </si>
  <si>
    <t>BB8</t>
  </si>
  <si>
    <t>BB9</t>
  </si>
  <si>
    <t>BBB1</t>
  </si>
  <si>
    <t>BBB2</t>
  </si>
  <si>
    <t>BBB3</t>
  </si>
  <si>
    <t>BBBB1</t>
  </si>
  <si>
    <t>BBBB2</t>
  </si>
  <si>
    <t>BBBBB1</t>
  </si>
  <si>
    <t>BBBBB2</t>
  </si>
  <si>
    <t>BBBBB3</t>
  </si>
  <si>
    <t>BBBBB4</t>
  </si>
  <si>
    <t>BBBBB5</t>
  </si>
  <si>
    <t>BBBBB6</t>
  </si>
  <si>
    <t>C1</t>
  </si>
  <si>
    <t>C2</t>
  </si>
  <si>
    <t>C3</t>
  </si>
  <si>
    <t>C4</t>
  </si>
  <si>
    <t>C5</t>
  </si>
  <si>
    <t>C6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</si>
  <si>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</si>
  <si>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</si>
  <si>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</si>
  <si>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</si>
  <si>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</si>
  <si>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</si>
  <si>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</si>
  <si>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</si>
  <si>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</si>
  <si>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CCC1</t>
  </si>
  <si>
    <t>CCC2</t>
  </si>
  <si>
    <t>CCC3</t>
  </si>
  <si>
    <t>CCCC1</t>
  </si>
  <si>
    <t>CCCC2</t>
  </si>
  <si>
    <t>CCCCC1</t>
  </si>
  <si>
    <t>CCCCC2</t>
  </si>
  <si>
    <t>CCCCC3</t>
  </si>
  <si>
    <t>CCCCC4</t>
  </si>
  <si>
    <t>CCCCC5</t>
  </si>
  <si>
    <t>CCCCC6</t>
  </si>
  <si>
    <t>D1</t>
  </si>
  <si>
    <t>D2</t>
  </si>
  <si>
    <t>D3</t>
  </si>
  <si>
    <t>D4</t>
  </si>
  <si>
    <t>D5</t>
  </si>
  <si>
    <t>D6</t>
  </si>
  <si>
    <t>DD1</t>
  </si>
  <si>
    <t>DD2</t>
  </si>
  <si>
    <t>DD3</t>
  </si>
  <si>
    <t>DD4</t>
  </si>
  <si>
    <t>DD5</t>
  </si>
  <si>
    <t>DD6</t>
  </si>
  <si>
    <t>DD7</t>
  </si>
  <si>
    <t>DD8</t>
  </si>
  <si>
    <t>DD9</t>
  </si>
  <si>
    <t>DDD1</t>
  </si>
  <si>
    <t>DDD2</t>
  </si>
  <si>
    <t>DDD3</t>
  </si>
  <si>
    <t>DDDD1</t>
  </si>
  <si>
    <t>DDDD2</t>
  </si>
  <si>
    <t>DDDDD1</t>
  </si>
  <si>
    <t>DDDDD2</t>
  </si>
  <si>
    <t>DDDDD3</t>
  </si>
  <si>
    <t>DDDDD4</t>
  </si>
  <si>
    <t>DDDDD5</t>
  </si>
  <si>
    <t>DDDDD6</t>
  </si>
  <si>
    <t>E1</t>
  </si>
  <si>
    <t>E2</t>
  </si>
  <si>
    <t>E3</t>
  </si>
  <si>
    <t>E4</t>
  </si>
  <si>
    <t>E5</t>
  </si>
  <si>
    <t>E6</t>
  </si>
  <si>
    <t>EE1</t>
  </si>
  <si>
    <t>EE2</t>
  </si>
  <si>
    <t>EE3</t>
  </si>
  <si>
    <t>EE4</t>
  </si>
  <si>
    <t>EE5</t>
  </si>
  <si>
    <t>EE6</t>
  </si>
  <si>
    <t>EE7</t>
  </si>
  <si>
    <t>EE8</t>
  </si>
  <si>
    <t>EE9</t>
  </si>
  <si>
    <t>EEE1</t>
  </si>
  <si>
    <t>EEE2</t>
  </si>
  <si>
    <t>EEE3</t>
  </si>
  <si>
    <t>EEEE1</t>
  </si>
  <si>
    <t>EEEE2</t>
  </si>
  <si>
    <t>EEEEE1</t>
  </si>
  <si>
    <t>EEEEE2</t>
  </si>
  <si>
    <t>EEEEE3</t>
  </si>
  <si>
    <t>EEEEE4</t>
  </si>
  <si>
    <t>EEEEE5</t>
  </si>
  <si>
    <t>EEEEE6</t>
  </si>
  <si>
    <t>F1</t>
  </si>
  <si>
    <t>F2</t>
  </si>
  <si>
    <t>F3</t>
  </si>
  <si>
    <t>F4</t>
  </si>
  <si>
    <t>F5</t>
  </si>
  <si>
    <t>F6</t>
  </si>
  <si>
    <t>FF1</t>
  </si>
  <si>
    <t>FF2</t>
  </si>
  <si>
    <t>FF3</t>
  </si>
  <si>
    <t>FF4</t>
  </si>
  <si>
    <t>FF5</t>
  </si>
  <si>
    <t>FF6</t>
  </si>
  <si>
    <t>FF7</t>
  </si>
  <si>
    <t>FF8</t>
  </si>
  <si>
    <t>FF9</t>
  </si>
  <si>
    <t>FFF1</t>
  </si>
  <si>
    <t>FFF2</t>
  </si>
  <si>
    <t>FFF3</t>
  </si>
  <si>
    <t>FFFF1</t>
  </si>
  <si>
    <t>FFFF2</t>
  </si>
  <si>
    <t>FFFFF1</t>
  </si>
  <si>
    <t>FFFFF2</t>
  </si>
  <si>
    <t>FFFFF3</t>
  </si>
  <si>
    <t>FFFFF4</t>
  </si>
  <si>
    <t>FFFFF5</t>
  </si>
  <si>
    <t>FFFFF6</t>
  </si>
  <si>
    <t>A1</t>
  </si>
  <si>
    <t>AA1</t>
  </si>
  <si>
    <t>AAA1</t>
  </si>
  <si>
    <t>AAAA1</t>
  </si>
  <si>
    <t>AAAAA1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</si>
</sst>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0" xfId="1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2">
    <cellStyle name="常规" xfId="0" builtinId="0"/>
    <cellStyle name="适中" xfId="1" builtinId="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/&#31574;&#21010;&#24037;&#20855;&#21644;&#27969;&#31243;/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Sheet1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非付费"/>
      <sheetName val="大R"/>
      <sheetName val="极端情况1宝石"/>
      <sheetName val="极端情况2佣兵"/>
      <sheetName val="Sheet2"/>
    </sheetNames>
    <sheetDataSet>
      <sheetData sheetId="0">
        <row r="23">
          <cell r="E23">
            <v>4</v>
          </cell>
          <cell r="F23">
            <v>1</v>
          </cell>
        </row>
        <row r="24">
          <cell r="E24">
            <v>5</v>
          </cell>
          <cell r="F24">
            <v>1</v>
          </cell>
        </row>
        <row r="25">
          <cell r="E25">
            <v>6</v>
          </cell>
          <cell r="F25">
            <v>0.8</v>
          </cell>
        </row>
        <row r="26">
          <cell r="E26">
            <v>7</v>
          </cell>
          <cell r="F26">
            <v>0.8</v>
          </cell>
        </row>
        <row r="27">
          <cell r="E27">
            <v>1</v>
          </cell>
          <cell r="F27">
            <v>3.4000000000000002E-2</v>
          </cell>
        </row>
        <row r="28">
          <cell r="E28">
            <v>2</v>
          </cell>
          <cell r="F28">
            <v>1</v>
          </cell>
        </row>
        <row r="29">
          <cell r="E29">
            <v>3</v>
          </cell>
          <cell r="F29">
            <v>4.5</v>
          </cell>
        </row>
        <row r="30">
          <cell r="E30">
            <v>16</v>
          </cell>
          <cell r="F30">
            <v>12</v>
          </cell>
        </row>
        <row r="31">
          <cell r="E31">
            <v>10</v>
          </cell>
          <cell r="F31">
            <v>10</v>
          </cell>
        </row>
        <row r="32">
          <cell r="E32">
            <v>9</v>
          </cell>
          <cell r="F32">
            <v>10</v>
          </cell>
        </row>
        <row r="33">
          <cell r="E33">
            <v>23</v>
          </cell>
          <cell r="F33">
            <v>5</v>
          </cell>
        </row>
        <row r="34">
          <cell r="E34">
            <v>25</v>
          </cell>
          <cell r="F34">
            <v>3.5</v>
          </cell>
        </row>
        <row r="35">
          <cell r="E35">
            <v>24</v>
          </cell>
          <cell r="F35">
            <v>5</v>
          </cell>
        </row>
        <row r="36">
          <cell r="E36">
            <v>0</v>
          </cell>
          <cell r="F36">
            <v>0</v>
          </cell>
        </row>
        <row r="37">
          <cell r="E37">
            <v>0</v>
          </cell>
          <cell r="F37">
            <v>0</v>
          </cell>
        </row>
        <row r="38">
          <cell r="E38">
            <v>0</v>
          </cell>
          <cell r="F38">
            <v>0</v>
          </cell>
        </row>
      </sheetData>
      <sheetData sheetId="1"/>
      <sheetData sheetId="2"/>
      <sheetData sheetId="3"/>
      <sheetData sheetId="4"/>
      <sheetData sheetId="5"/>
      <sheetData sheetId="6">
        <row r="69">
          <cell r="AC69">
            <v>704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</row>
        <row r="70">
          <cell r="AC70">
            <v>0</v>
          </cell>
          <cell r="AD70">
            <v>2</v>
          </cell>
          <cell r="AE70">
            <v>0</v>
          </cell>
          <cell r="AF70">
            <v>0</v>
          </cell>
          <cell r="AG70">
            <v>0</v>
          </cell>
        </row>
        <row r="71">
          <cell r="AC71">
            <v>0</v>
          </cell>
          <cell r="AD71">
            <v>0</v>
          </cell>
          <cell r="AE71">
            <v>9</v>
          </cell>
          <cell r="AF71">
            <v>0</v>
          </cell>
          <cell r="AG71">
            <v>0</v>
          </cell>
        </row>
        <row r="72">
          <cell r="AC72">
            <v>0</v>
          </cell>
          <cell r="AD72">
            <v>0</v>
          </cell>
          <cell r="AE72">
            <v>0</v>
          </cell>
          <cell r="AF72">
            <v>2</v>
          </cell>
          <cell r="AG72">
            <v>0</v>
          </cell>
        </row>
        <row r="73"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9</v>
          </cell>
        </row>
        <row r="74">
          <cell r="AC74">
            <v>576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</row>
        <row r="75">
          <cell r="AC75">
            <v>960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</row>
        <row r="76">
          <cell r="AC76">
            <v>0</v>
          </cell>
          <cell r="AD76">
            <v>3</v>
          </cell>
          <cell r="AE76">
            <v>0</v>
          </cell>
          <cell r="AF76">
            <v>0</v>
          </cell>
          <cell r="AG76">
            <v>0</v>
          </cell>
        </row>
        <row r="77">
          <cell r="AC77">
            <v>0</v>
          </cell>
          <cell r="AD77">
            <v>0</v>
          </cell>
          <cell r="AE77">
            <v>14</v>
          </cell>
          <cell r="AF77">
            <v>0</v>
          </cell>
          <cell r="AG77">
            <v>0</v>
          </cell>
        </row>
        <row r="78">
          <cell r="AC78">
            <v>0</v>
          </cell>
          <cell r="AD78">
            <v>0</v>
          </cell>
          <cell r="AE78">
            <v>0</v>
          </cell>
          <cell r="AF78">
            <v>3</v>
          </cell>
          <cell r="AG78">
            <v>0</v>
          </cell>
        </row>
        <row r="79"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13</v>
          </cell>
        </row>
        <row r="80">
          <cell r="AC80">
            <v>960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</row>
        <row r="81"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</row>
        <row r="82"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</row>
        <row r="83"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</row>
        <row r="84">
          <cell r="AC84">
            <v>1920</v>
          </cell>
          <cell r="AD84">
            <v>7</v>
          </cell>
        </row>
        <row r="85">
          <cell r="AC85">
            <v>1920</v>
          </cell>
          <cell r="AE85">
            <v>28</v>
          </cell>
        </row>
        <row r="86">
          <cell r="AC86">
            <v>1920</v>
          </cell>
          <cell r="AF86">
            <v>6</v>
          </cell>
        </row>
        <row r="87">
          <cell r="AC87">
            <v>3200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</row>
        <row r="88">
          <cell r="AC88">
            <v>0</v>
          </cell>
          <cell r="AD88">
            <v>0</v>
          </cell>
          <cell r="AE88">
            <v>48</v>
          </cell>
          <cell r="AF88">
            <v>0</v>
          </cell>
          <cell r="AG88">
            <v>0</v>
          </cell>
        </row>
        <row r="89">
          <cell r="AC89">
            <v>5120</v>
          </cell>
          <cell r="AD89">
            <v>19</v>
          </cell>
          <cell r="AE89">
            <v>0</v>
          </cell>
          <cell r="AF89">
            <v>0</v>
          </cell>
          <cell r="AG89">
            <v>0</v>
          </cell>
        </row>
        <row r="90">
          <cell r="AC90">
            <v>0</v>
          </cell>
          <cell r="AD90">
            <v>19</v>
          </cell>
          <cell r="AE90">
            <v>77</v>
          </cell>
          <cell r="AF90">
            <v>0</v>
          </cell>
          <cell r="AG90">
            <v>0</v>
          </cell>
        </row>
        <row r="91">
          <cell r="AC91">
            <v>5120</v>
          </cell>
          <cell r="AD91">
            <v>0</v>
          </cell>
          <cell r="AE91">
            <v>77</v>
          </cell>
          <cell r="AF91">
            <v>0</v>
          </cell>
          <cell r="AG91">
            <v>0</v>
          </cell>
        </row>
        <row r="92">
          <cell r="AC92">
            <v>0</v>
          </cell>
          <cell r="AD92">
            <v>0</v>
          </cell>
          <cell r="AE92">
            <v>77</v>
          </cell>
          <cell r="AF92">
            <v>16</v>
          </cell>
          <cell r="AG92">
            <v>0</v>
          </cell>
        </row>
        <row r="93">
          <cell r="AF93">
            <v>16</v>
          </cell>
          <cell r="AG93">
            <v>72</v>
          </cell>
        </row>
        <row r="94">
          <cell r="AC94">
            <v>5120</v>
          </cell>
          <cell r="AD94">
            <v>0</v>
          </cell>
          <cell r="AE94">
            <v>0</v>
          </cell>
          <cell r="AF94">
            <v>16</v>
          </cell>
          <cell r="AG94">
            <v>0</v>
          </cell>
        </row>
        <row r="95">
          <cell r="AC95">
            <v>704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</row>
        <row r="96">
          <cell r="AC96">
            <v>0</v>
          </cell>
          <cell r="AD96">
            <v>2</v>
          </cell>
          <cell r="AE96">
            <v>0</v>
          </cell>
          <cell r="AF96">
            <v>0</v>
          </cell>
          <cell r="AG96">
            <v>0</v>
          </cell>
        </row>
        <row r="97">
          <cell r="AC97">
            <v>0</v>
          </cell>
          <cell r="AD97">
            <v>0</v>
          </cell>
          <cell r="AE97">
            <v>9</v>
          </cell>
          <cell r="AF97">
            <v>0</v>
          </cell>
          <cell r="AG97">
            <v>0</v>
          </cell>
        </row>
        <row r="98">
          <cell r="AC98">
            <v>0</v>
          </cell>
          <cell r="AD98">
            <v>0</v>
          </cell>
          <cell r="AE98">
            <v>0</v>
          </cell>
          <cell r="AF98">
            <v>2</v>
          </cell>
          <cell r="AG98">
            <v>0</v>
          </cell>
        </row>
        <row r="99"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9</v>
          </cell>
        </row>
        <row r="100">
          <cell r="AC100">
            <v>576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</row>
        <row r="101">
          <cell r="AC101">
            <v>960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</row>
        <row r="102">
          <cell r="AC102">
            <v>0</v>
          </cell>
          <cell r="AD102">
            <v>3</v>
          </cell>
          <cell r="AE102">
            <v>0</v>
          </cell>
          <cell r="AF102">
            <v>0</v>
          </cell>
          <cell r="AG102">
            <v>0</v>
          </cell>
        </row>
        <row r="103">
          <cell r="AC103">
            <v>0</v>
          </cell>
          <cell r="AD103">
            <v>0</v>
          </cell>
          <cell r="AE103">
            <v>14</v>
          </cell>
          <cell r="AF103">
            <v>0</v>
          </cell>
          <cell r="AG103">
            <v>0</v>
          </cell>
        </row>
        <row r="104">
          <cell r="AC104">
            <v>0</v>
          </cell>
          <cell r="AD104">
            <v>0</v>
          </cell>
          <cell r="AE104">
            <v>0</v>
          </cell>
          <cell r="AF104">
            <v>3</v>
          </cell>
          <cell r="AG104">
            <v>0</v>
          </cell>
        </row>
        <row r="105"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13</v>
          </cell>
        </row>
        <row r="106">
          <cell r="AC106">
            <v>960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</row>
        <row r="107"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</row>
        <row r="108"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</row>
        <row r="109"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</row>
        <row r="110">
          <cell r="AC110">
            <v>1920</v>
          </cell>
          <cell r="AD110">
            <v>7</v>
          </cell>
        </row>
        <row r="111">
          <cell r="AC111">
            <v>1920</v>
          </cell>
          <cell r="AE111">
            <v>28</v>
          </cell>
        </row>
        <row r="112">
          <cell r="AC112">
            <v>1920</v>
          </cell>
          <cell r="AF112">
            <v>6</v>
          </cell>
        </row>
        <row r="113">
          <cell r="AC113">
            <v>3200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</row>
        <row r="114">
          <cell r="AC114">
            <v>0</v>
          </cell>
          <cell r="AD114">
            <v>0</v>
          </cell>
          <cell r="AE114">
            <v>48</v>
          </cell>
          <cell r="AF114">
            <v>0</v>
          </cell>
          <cell r="AG114">
            <v>0</v>
          </cell>
        </row>
        <row r="115">
          <cell r="AC115">
            <v>5120</v>
          </cell>
          <cell r="AD115">
            <v>19</v>
          </cell>
          <cell r="AE115">
            <v>0</v>
          </cell>
          <cell r="AF115">
            <v>0</v>
          </cell>
          <cell r="AG115">
            <v>0</v>
          </cell>
        </row>
        <row r="116">
          <cell r="AC116">
            <v>0</v>
          </cell>
          <cell r="AD116">
            <v>19</v>
          </cell>
          <cell r="AE116">
            <v>77</v>
          </cell>
          <cell r="AF116">
            <v>0</v>
          </cell>
          <cell r="AG116">
            <v>0</v>
          </cell>
        </row>
        <row r="117">
          <cell r="AC117">
            <v>5120</v>
          </cell>
          <cell r="AD117">
            <v>0</v>
          </cell>
          <cell r="AE117">
            <v>77</v>
          </cell>
          <cell r="AF117">
            <v>0</v>
          </cell>
          <cell r="AG117">
            <v>0</v>
          </cell>
        </row>
        <row r="118">
          <cell r="AC118">
            <v>0</v>
          </cell>
          <cell r="AD118">
            <v>0</v>
          </cell>
          <cell r="AE118">
            <v>77</v>
          </cell>
          <cell r="AF118">
            <v>16</v>
          </cell>
          <cell r="AG118">
            <v>0</v>
          </cell>
        </row>
        <row r="119">
          <cell r="AF119">
            <v>16</v>
          </cell>
          <cell r="AG119">
            <v>72</v>
          </cell>
        </row>
        <row r="120">
          <cell r="AC120">
            <v>5120</v>
          </cell>
          <cell r="AD120">
            <v>0</v>
          </cell>
          <cell r="AE120">
            <v>0</v>
          </cell>
          <cell r="AF120">
            <v>16</v>
          </cell>
          <cell r="AG120">
            <v>0</v>
          </cell>
        </row>
        <row r="121">
          <cell r="AC121">
            <v>704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</row>
        <row r="122">
          <cell r="AC122">
            <v>0</v>
          </cell>
          <cell r="AD122">
            <v>2</v>
          </cell>
          <cell r="AE122">
            <v>0</v>
          </cell>
          <cell r="AF122">
            <v>0</v>
          </cell>
          <cell r="AG122">
            <v>0</v>
          </cell>
        </row>
        <row r="123">
          <cell r="AC123">
            <v>0</v>
          </cell>
          <cell r="AD123">
            <v>0</v>
          </cell>
          <cell r="AE123">
            <v>9</v>
          </cell>
          <cell r="AF123">
            <v>0</v>
          </cell>
          <cell r="AG123">
            <v>0</v>
          </cell>
        </row>
        <row r="124">
          <cell r="AC124">
            <v>0</v>
          </cell>
          <cell r="AD124">
            <v>0</v>
          </cell>
          <cell r="AE124">
            <v>0</v>
          </cell>
          <cell r="AF124">
            <v>2</v>
          </cell>
          <cell r="AG124">
            <v>0</v>
          </cell>
        </row>
        <row r="125"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9</v>
          </cell>
        </row>
        <row r="126">
          <cell r="AC126">
            <v>576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</row>
        <row r="127">
          <cell r="AC127">
            <v>960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</row>
        <row r="128">
          <cell r="AC128">
            <v>0</v>
          </cell>
          <cell r="AD128">
            <v>3</v>
          </cell>
          <cell r="AE128">
            <v>0</v>
          </cell>
          <cell r="AF128">
            <v>0</v>
          </cell>
          <cell r="AG128">
            <v>0</v>
          </cell>
        </row>
        <row r="129">
          <cell r="AC129">
            <v>0</v>
          </cell>
          <cell r="AD129">
            <v>0</v>
          </cell>
          <cell r="AE129">
            <v>14</v>
          </cell>
          <cell r="AF129">
            <v>0</v>
          </cell>
          <cell r="AG129">
            <v>0</v>
          </cell>
        </row>
        <row r="130">
          <cell r="AC130">
            <v>0</v>
          </cell>
          <cell r="AD130">
            <v>0</v>
          </cell>
          <cell r="AE130">
            <v>0</v>
          </cell>
          <cell r="AF130">
            <v>3</v>
          </cell>
          <cell r="AG130">
            <v>0</v>
          </cell>
        </row>
        <row r="131"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13</v>
          </cell>
        </row>
        <row r="132">
          <cell r="AC132">
            <v>960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</row>
        <row r="133"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</row>
        <row r="134"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</row>
        <row r="135"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</row>
        <row r="136">
          <cell r="AC136">
            <v>1920</v>
          </cell>
          <cell r="AD136">
            <v>7</v>
          </cell>
        </row>
        <row r="137">
          <cell r="AC137">
            <v>1920</v>
          </cell>
          <cell r="AE137">
            <v>28</v>
          </cell>
        </row>
        <row r="138">
          <cell r="AC138">
            <v>1920</v>
          </cell>
          <cell r="AF138">
            <v>6</v>
          </cell>
        </row>
        <row r="139">
          <cell r="AC139">
            <v>3200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</row>
        <row r="140">
          <cell r="AC140">
            <v>0</v>
          </cell>
          <cell r="AD140">
            <v>0</v>
          </cell>
          <cell r="AE140">
            <v>48</v>
          </cell>
          <cell r="AF140">
            <v>0</v>
          </cell>
          <cell r="AG140">
            <v>0</v>
          </cell>
        </row>
        <row r="141">
          <cell r="AC141">
            <v>5120</v>
          </cell>
          <cell r="AD141">
            <v>19</v>
          </cell>
          <cell r="AE141">
            <v>0</v>
          </cell>
          <cell r="AF141">
            <v>0</v>
          </cell>
          <cell r="AG141">
            <v>0</v>
          </cell>
        </row>
        <row r="142">
          <cell r="AC142">
            <v>0</v>
          </cell>
          <cell r="AD142">
            <v>19</v>
          </cell>
          <cell r="AE142">
            <v>77</v>
          </cell>
          <cell r="AF142">
            <v>0</v>
          </cell>
          <cell r="AG142">
            <v>0</v>
          </cell>
        </row>
        <row r="143">
          <cell r="AC143">
            <v>5120</v>
          </cell>
          <cell r="AD143">
            <v>0</v>
          </cell>
          <cell r="AE143">
            <v>77</v>
          </cell>
          <cell r="AF143">
            <v>0</v>
          </cell>
          <cell r="AG143">
            <v>0</v>
          </cell>
        </row>
        <row r="144">
          <cell r="AC144">
            <v>0</v>
          </cell>
          <cell r="AD144">
            <v>0</v>
          </cell>
          <cell r="AE144">
            <v>77</v>
          </cell>
          <cell r="AF144">
            <v>16</v>
          </cell>
          <cell r="AG144">
            <v>0</v>
          </cell>
        </row>
        <row r="145">
          <cell r="AF145">
            <v>16</v>
          </cell>
          <cell r="AG145">
            <v>72</v>
          </cell>
        </row>
        <row r="146">
          <cell r="AC146">
            <v>5120</v>
          </cell>
          <cell r="AD146">
            <v>0</v>
          </cell>
          <cell r="AE146">
            <v>0</v>
          </cell>
          <cell r="AF146">
            <v>16</v>
          </cell>
          <cell r="AG146">
            <v>0</v>
          </cell>
        </row>
        <row r="147">
          <cell r="AC147">
            <v>704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</row>
        <row r="148">
          <cell r="AC148">
            <v>0</v>
          </cell>
          <cell r="AD148">
            <v>2</v>
          </cell>
          <cell r="AE148">
            <v>0</v>
          </cell>
          <cell r="AF148">
            <v>0</v>
          </cell>
          <cell r="AG148">
            <v>0</v>
          </cell>
        </row>
        <row r="149">
          <cell r="AC149">
            <v>0</v>
          </cell>
          <cell r="AD149">
            <v>0</v>
          </cell>
          <cell r="AE149">
            <v>9</v>
          </cell>
          <cell r="AF149">
            <v>0</v>
          </cell>
          <cell r="AG149">
            <v>0</v>
          </cell>
        </row>
        <row r="150">
          <cell r="AC150">
            <v>0</v>
          </cell>
          <cell r="AD150">
            <v>0</v>
          </cell>
          <cell r="AE150">
            <v>0</v>
          </cell>
          <cell r="AF150">
            <v>2</v>
          </cell>
          <cell r="AG150">
            <v>0</v>
          </cell>
        </row>
        <row r="151"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9</v>
          </cell>
        </row>
        <row r="152">
          <cell r="AC152">
            <v>576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</row>
        <row r="153">
          <cell r="AC153">
            <v>960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</row>
        <row r="154">
          <cell r="AC154">
            <v>0</v>
          </cell>
          <cell r="AD154">
            <v>3</v>
          </cell>
          <cell r="AE154">
            <v>0</v>
          </cell>
          <cell r="AF154">
            <v>0</v>
          </cell>
          <cell r="AG154">
            <v>0</v>
          </cell>
        </row>
        <row r="155">
          <cell r="AC155">
            <v>0</v>
          </cell>
          <cell r="AD155">
            <v>0</v>
          </cell>
          <cell r="AE155">
            <v>14</v>
          </cell>
          <cell r="AF155">
            <v>0</v>
          </cell>
          <cell r="AG155">
            <v>0</v>
          </cell>
        </row>
        <row r="156">
          <cell r="AC156">
            <v>0</v>
          </cell>
          <cell r="AD156">
            <v>0</v>
          </cell>
          <cell r="AE156">
            <v>0</v>
          </cell>
          <cell r="AF156">
            <v>3</v>
          </cell>
          <cell r="AG156">
            <v>0</v>
          </cell>
        </row>
        <row r="157"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13</v>
          </cell>
        </row>
        <row r="158">
          <cell r="AC158">
            <v>960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</row>
        <row r="159"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</row>
        <row r="160"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</row>
        <row r="161"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</row>
        <row r="162">
          <cell r="AC162">
            <v>1920</v>
          </cell>
          <cell r="AD162">
            <v>7</v>
          </cell>
        </row>
        <row r="163">
          <cell r="AC163">
            <v>1920</v>
          </cell>
          <cell r="AE163">
            <v>28</v>
          </cell>
        </row>
        <row r="164">
          <cell r="AC164">
            <v>1920</v>
          </cell>
          <cell r="AF164">
            <v>6</v>
          </cell>
        </row>
        <row r="165">
          <cell r="AC165">
            <v>3200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</row>
        <row r="166">
          <cell r="AC166">
            <v>0</v>
          </cell>
          <cell r="AD166">
            <v>0</v>
          </cell>
          <cell r="AE166">
            <v>48</v>
          </cell>
          <cell r="AF166">
            <v>0</v>
          </cell>
          <cell r="AG166">
            <v>0</v>
          </cell>
        </row>
        <row r="167">
          <cell r="AC167">
            <v>5120</v>
          </cell>
          <cell r="AD167">
            <v>19</v>
          </cell>
          <cell r="AE167">
            <v>0</v>
          </cell>
          <cell r="AF167">
            <v>0</v>
          </cell>
          <cell r="AG167">
            <v>0</v>
          </cell>
        </row>
        <row r="168">
          <cell r="AC168">
            <v>0</v>
          </cell>
          <cell r="AD168">
            <v>19</v>
          </cell>
          <cell r="AE168">
            <v>77</v>
          </cell>
          <cell r="AF168">
            <v>0</v>
          </cell>
          <cell r="AG168">
            <v>0</v>
          </cell>
        </row>
        <row r="169">
          <cell r="AC169">
            <v>5120</v>
          </cell>
          <cell r="AD169">
            <v>0</v>
          </cell>
          <cell r="AE169">
            <v>77</v>
          </cell>
          <cell r="AF169">
            <v>0</v>
          </cell>
          <cell r="AG169">
            <v>0</v>
          </cell>
        </row>
        <row r="170">
          <cell r="AC170">
            <v>0</v>
          </cell>
          <cell r="AD170">
            <v>0</v>
          </cell>
          <cell r="AE170">
            <v>77</v>
          </cell>
          <cell r="AF170">
            <v>16</v>
          </cell>
          <cell r="AG170">
            <v>0</v>
          </cell>
        </row>
        <row r="171">
          <cell r="AF171">
            <v>16</v>
          </cell>
          <cell r="AG171">
            <v>72</v>
          </cell>
        </row>
        <row r="172">
          <cell r="AC172">
            <v>5120</v>
          </cell>
          <cell r="AD172">
            <v>0</v>
          </cell>
          <cell r="AE172">
            <v>0</v>
          </cell>
          <cell r="AF172">
            <v>16</v>
          </cell>
          <cell r="AG172">
            <v>0</v>
          </cell>
        </row>
        <row r="173">
          <cell r="AC173">
            <v>704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</row>
        <row r="174">
          <cell r="AC174">
            <v>0</v>
          </cell>
          <cell r="AD174">
            <v>2</v>
          </cell>
          <cell r="AE174">
            <v>0</v>
          </cell>
          <cell r="AF174">
            <v>0</v>
          </cell>
          <cell r="AG174">
            <v>0</v>
          </cell>
        </row>
        <row r="175">
          <cell r="AC175">
            <v>0</v>
          </cell>
          <cell r="AD175">
            <v>0</v>
          </cell>
          <cell r="AE175">
            <v>9</v>
          </cell>
          <cell r="AF175">
            <v>0</v>
          </cell>
          <cell r="AG175">
            <v>0</v>
          </cell>
        </row>
        <row r="176">
          <cell r="AC176">
            <v>0</v>
          </cell>
          <cell r="AD176">
            <v>0</v>
          </cell>
          <cell r="AE176">
            <v>0</v>
          </cell>
          <cell r="AF176">
            <v>2</v>
          </cell>
          <cell r="AG176">
            <v>0</v>
          </cell>
        </row>
        <row r="177"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9</v>
          </cell>
        </row>
        <row r="178">
          <cell r="AC178">
            <v>576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</row>
        <row r="179">
          <cell r="AC179">
            <v>960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</row>
        <row r="180">
          <cell r="AC180">
            <v>0</v>
          </cell>
          <cell r="AD180">
            <v>3</v>
          </cell>
          <cell r="AE180">
            <v>0</v>
          </cell>
          <cell r="AF180">
            <v>0</v>
          </cell>
          <cell r="AG180">
            <v>0</v>
          </cell>
        </row>
        <row r="181">
          <cell r="AC181">
            <v>0</v>
          </cell>
          <cell r="AD181">
            <v>0</v>
          </cell>
          <cell r="AE181">
            <v>14</v>
          </cell>
          <cell r="AF181">
            <v>0</v>
          </cell>
          <cell r="AG181">
            <v>0</v>
          </cell>
        </row>
        <row r="182">
          <cell r="AC182">
            <v>0</v>
          </cell>
          <cell r="AD182">
            <v>0</v>
          </cell>
          <cell r="AE182">
            <v>0</v>
          </cell>
          <cell r="AF182">
            <v>3</v>
          </cell>
          <cell r="AG182">
            <v>0</v>
          </cell>
        </row>
        <row r="183"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13</v>
          </cell>
        </row>
        <row r="184">
          <cell r="AC184">
            <v>960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</row>
        <row r="185"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</row>
        <row r="186"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</row>
        <row r="187"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</row>
        <row r="188">
          <cell r="AC188">
            <v>1920</v>
          </cell>
          <cell r="AD188">
            <v>7</v>
          </cell>
        </row>
        <row r="189">
          <cell r="AC189">
            <v>1920</v>
          </cell>
          <cell r="AE189">
            <v>28</v>
          </cell>
        </row>
        <row r="190">
          <cell r="AC190">
            <v>1920</v>
          </cell>
          <cell r="AF190">
            <v>6</v>
          </cell>
        </row>
        <row r="191">
          <cell r="AC191">
            <v>3200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</row>
        <row r="192">
          <cell r="AC192">
            <v>0</v>
          </cell>
          <cell r="AD192">
            <v>0</v>
          </cell>
          <cell r="AE192">
            <v>48</v>
          </cell>
          <cell r="AF192">
            <v>0</v>
          </cell>
          <cell r="AG192">
            <v>0</v>
          </cell>
        </row>
        <row r="193">
          <cell r="AC193">
            <v>5120</v>
          </cell>
          <cell r="AD193">
            <v>19</v>
          </cell>
          <cell r="AE193">
            <v>0</v>
          </cell>
          <cell r="AF193">
            <v>0</v>
          </cell>
          <cell r="AG193">
            <v>0</v>
          </cell>
        </row>
        <row r="194">
          <cell r="AC194">
            <v>0</v>
          </cell>
          <cell r="AD194">
            <v>19</v>
          </cell>
          <cell r="AE194">
            <v>77</v>
          </cell>
          <cell r="AF194">
            <v>0</v>
          </cell>
          <cell r="AG194">
            <v>0</v>
          </cell>
        </row>
        <row r="195">
          <cell r="AC195">
            <v>5120</v>
          </cell>
          <cell r="AD195">
            <v>0</v>
          </cell>
          <cell r="AE195">
            <v>77</v>
          </cell>
          <cell r="AF195">
            <v>0</v>
          </cell>
          <cell r="AG195">
            <v>0</v>
          </cell>
        </row>
        <row r="196">
          <cell r="AC196">
            <v>0</v>
          </cell>
          <cell r="AD196">
            <v>0</v>
          </cell>
          <cell r="AE196">
            <v>77</v>
          </cell>
          <cell r="AF196">
            <v>16</v>
          </cell>
          <cell r="AG196">
            <v>0</v>
          </cell>
        </row>
        <row r="197">
          <cell r="AF197">
            <v>16</v>
          </cell>
          <cell r="AG197">
            <v>72</v>
          </cell>
        </row>
        <row r="198">
          <cell r="AC198">
            <v>5120</v>
          </cell>
          <cell r="AD198">
            <v>0</v>
          </cell>
          <cell r="AE198">
            <v>0</v>
          </cell>
          <cell r="AF198">
            <v>16</v>
          </cell>
          <cell r="AG198">
            <v>0</v>
          </cell>
        </row>
        <row r="199">
          <cell r="AC199">
            <v>704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</row>
        <row r="200">
          <cell r="AC200">
            <v>0</v>
          </cell>
          <cell r="AD200">
            <v>2</v>
          </cell>
          <cell r="AE200">
            <v>0</v>
          </cell>
          <cell r="AF200">
            <v>0</v>
          </cell>
          <cell r="AG200">
            <v>0</v>
          </cell>
        </row>
        <row r="201">
          <cell r="AC201">
            <v>0</v>
          </cell>
          <cell r="AD201">
            <v>0</v>
          </cell>
          <cell r="AE201">
            <v>9</v>
          </cell>
          <cell r="AF201">
            <v>0</v>
          </cell>
          <cell r="AG201">
            <v>0</v>
          </cell>
        </row>
        <row r="202">
          <cell r="AC202">
            <v>0</v>
          </cell>
          <cell r="AD202">
            <v>0</v>
          </cell>
          <cell r="AE202">
            <v>0</v>
          </cell>
          <cell r="AF202">
            <v>2</v>
          </cell>
          <cell r="AG202">
            <v>0</v>
          </cell>
        </row>
        <row r="203"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9</v>
          </cell>
        </row>
        <row r="204">
          <cell r="AC204">
            <v>576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</row>
        <row r="205">
          <cell r="AC205">
            <v>960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</row>
        <row r="206">
          <cell r="AC206">
            <v>0</v>
          </cell>
          <cell r="AD206">
            <v>3</v>
          </cell>
          <cell r="AE206">
            <v>0</v>
          </cell>
          <cell r="AF206">
            <v>0</v>
          </cell>
          <cell r="AG206">
            <v>0</v>
          </cell>
        </row>
        <row r="207">
          <cell r="AC207">
            <v>0</v>
          </cell>
          <cell r="AD207">
            <v>0</v>
          </cell>
          <cell r="AE207">
            <v>14</v>
          </cell>
          <cell r="AF207">
            <v>0</v>
          </cell>
          <cell r="AG207">
            <v>0</v>
          </cell>
        </row>
        <row r="208">
          <cell r="AC208">
            <v>0</v>
          </cell>
          <cell r="AD208">
            <v>0</v>
          </cell>
          <cell r="AE208">
            <v>0</v>
          </cell>
          <cell r="AF208">
            <v>3</v>
          </cell>
          <cell r="AG208">
            <v>0</v>
          </cell>
        </row>
        <row r="209"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13</v>
          </cell>
        </row>
        <row r="210">
          <cell r="AC210">
            <v>960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</row>
        <row r="211"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</row>
        <row r="212"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</row>
        <row r="213"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</row>
        <row r="214">
          <cell r="AC214">
            <v>1920</v>
          </cell>
          <cell r="AD214">
            <v>7</v>
          </cell>
        </row>
        <row r="215">
          <cell r="AC215">
            <v>1920</v>
          </cell>
          <cell r="AE215">
            <v>28</v>
          </cell>
        </row>
        <row r="216">
          <cell r="AC216">
            <v>1920</v>
          </cell>
          <cell r="AF216">
            <v>6</v>
          </cell>
        </row>
        <row r="217">
          <cell r="AC217">
            <v>3200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</row>
        <row r="218">
          <cell r="AC218">
            <v>0</v>
          </cell>
          <cell r="AD218">
            <v>0</v>
          </cell>
          <cell r="AE218">
            <v>48</v>
          </cell>
          <cell r="AF218">
            <v>0</v>
          </cell>
          <cell r="AG218">
            <v>0</v>
          </cell>
        </row>
        <row r="219">
          <cell r="AC219">
            <v>5120</v>
          </cell>
          <cell r="AD219">
            <v>19</v>
          </cell>
          <cell r="AE219">
            <v>0</v>
          </cell>
          <cell r="AF219">
            <v>0</v>
          </cell>
          <cell r="AG219">
            <v>0</v>
          </cell>
        </row>
        <row r="220">
          <cell r="AC220">
            <v>0</v>
          </cell>
          <cell r="AD220">
            <v>19</v>
          </cell>
          <cell r="AE220">
            <v>77</v>
          </cell>
          <cell r="AF220">
            <v>0</v>
          </cell>
          <cell r="AG220">
            <v>0</v>
          </cell>
        </row>
        <row r="221">
          <cell r="AC221">
            <v>5120</v>
          </cell>
          <cell r="AD221">
            <v>0</v>
          </cell>
          <cell r="AE221">
            <v>77</v>
          </cell>
          <cell r="AF221">
            <v>0</v>
          </cell>
          <cell r="AG221">
            <v>0</v>
          </cell>
        </row>
        <row r="222">
          <cell r="AC222">
            <v>0</v>
          </cell>
          <cell r="AD222">
            <v>0</v>
          </cell>
          <cell r="AE222">
            <v>77</v>
          </cell>
          <cell r="AF222">
            <v>16</v>
          </cell>
          <cell r="AG222">
            <v>0</v>
          </cell>
        </row>
        <row r="223">
          <cell r="AF223">
            <v>16</v>
          </cell>
          <cell r="AG223">
            <v>72</v>
          </cell>
        </row>
        <row r="224">
          <cell r="AC224">
            <v>5120</v>
          </cell>
          <cell r="AD224">
            <v>0</v>
          </cell>
          <cell r="AE224">
            <v>0</v>
          </cell>
          <cell r="AF224">
            <v>16</v>
          </cell>
          <cell r="AG224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"/>
  <sheetViews>
    <sheetView tabSelected="1" topLeftCell="A133" workbookViewId="0">
      <selection activeCell="A3" sqref="A3:Y158"/>
    </sheetView>
  </sheetViews>
  <sheetFormatPr defaultRowHeight="14.25" x14ac:dyDescent="0.15"/>
  <cols>
    <col min="3" max="3" width="36.125" bestFit="1" customWidth="1"/>
  </cols>
  <sheetData>
    <row r="1" spans="1:25" x14ac:dyDescent="0.15">
      <c r="A1" t="s">
        <v>151</v>
      </c>
      <c r="B1" t="s">
        <v>152</v>
      </c>
      <c r="C1" t="s">
        <v>152</v>
      </c>
      <c r="D1" t="s">
        <v>151</v>
      </c>
      <c r="E1" t="s">
        <v>151</v>
      </c>
      <c r="F1" t="s">
        <v>151</v>
      </c>
      <c r="G1" t="s">
        <v>151</v>
      </c>
      <c r="H1" t="s">
        <v>151</v>
      </c>
      <c r="I1" t="s">
        <v>151</v>
      </c>
      <c r="J1" t="s">
        <v>151</v>
      </c>
      <c r="K1" t="s">
        <v>151</v>
      </c>
      <c r="L1" t="s">
        <v>151</v>
      </c>
      <c r="M1" t="s">
        <v>151</v>
      </c>
      <c r="N1" t="s">
        <v>151</v>
      </c>
      <c r="O1" t="s">
        <v>151</v>
      </c>
      <c r="P1" t="s">
        <v>151</v>
      </c>
      <c r="Q1" t="s">
        <v>151</v>
      </c>
      <c r="R1" t="s">
        <v>151</v>
      </c>
      <c r="S1" t="s">
        <v>151</v>
      </c>
      <c r="T1" t="s">
        <v>151</v>
      </c>
      <c r="U1" t="s">
        <v>151</v>
      </c>
      <c r="V1" t="s">
        <v>151</v>
      </c>
      <c r="W1" t="s">
        <v>151</v>
      </c>
      <c r="X1" t="s">
        <v>151</v>
      </c>
      <c r="Y1" t="s">
        <v>186</v>
      </c>
    </row>
    <row r="2" spans="1:25" x14ac:dyDescent="0.15">
      <c r="A2" t="s">
        <v>153</v>
      </c>
      <c r="B2" t="s">
        <v>154</v>
      </c>
      <c r="C2" t="s">
        <v>155</v>
      </c>
      <c r="D2" t="s">
        <v>156</v>
      </c>
      <c r="E2" t="s">
        <v>157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158</v>
      </c>
      <c r="O2" t="s">
        <v>159</v>
      </c>
      <c r="P2" t="s">
        <v>160</v>
      </c>
      <c r="Q2" t="s">
        <v>19</v>
      </c>
      <c r="R2" t="s">
        <v>23</v>
      </c>
      <c r="S2" t="s">
        <v>20</v>
      </c>
      <c r="T2" t="s">
        <v>24</v>
      </c>
      <c r="U2" t="s">
        <v>21</v>
      </c>
      <c r="V2" t="s">
        <v>25</v>
      </c>
      <c r="W2" t="s">
        <v>161</v>
      </c>
      <c r="X2" t="s">
        <v>35</v>
      </c>
      <c r="Y2" t="s">
        <v>187</v>
      </c>
    </row>
    <row r="3" spans="1:25" x14ac:dyDescent="0.15">
      <c r="A3">
        <v>111</v>
      </c>
      <c r="B3" t="s">
        <v>341</v>
      </c>
      <c r="C3" t="s">
        <v>190</v>
      </c>
      <c r="D3">
        <v>1</v>
      </c>
      <c r="E3">
        <v>704</v>
      </c>
      <c r="N3">
        <v>1</v>
      </c>
      <c r="W3">
        <v>24</v>
      </c>
      <c r="X3">
        <v>1</v>
      </c>
      <c r="Y3" t="s">
        <v>191</v>
      </c>
    </row>
    <row r="4" spans="1:25" x14ac:dyDescent="0.15">
      <c r="A4">
        <v>112</v>
      </c>
      <c r="B4" t="s">
        <v>193</v>
      </c>
      <c r="C4" t="s">
        <v>164</v>
      </c>
      <c r="D4">
        <v>23</v>
      </c>
      <c r="E4">
        <v>2</v>
      </c>
      <c r="N4">
        <v>1</v>
      </c>
      <c r="W4">
        <v>10</v>
      </c>
      <c r="X4">
        <v>1</v>
      </c>
      <c r="Y4" t="s">
        <v>191</v>
      </c>
    </row>
    <row r="5" spans="1:25" x14ac:dyDescent="0.15">
      <c r="A5">
        <v>113</v>
      </c>
      <c r="B5" t="s">
        <v>194</v>
      </c>
      <c r="C5" t="s">
        <v>166</v>
      </c>
      <c r="D5">
        <v>3</v>
      </c>
      <c r="E5">
        <v>9</v>
      </c>
      <c r="N5">
        <v>1</v>
      </c>
      <c r="W5">
        <v>41</v>
      </c>
      <c r="X5">
        <v>1</v>
      </c>
      <c r="Y5" t="s">
        <v>191</v>
      </c>
    </row>
    <row r="6" spans="1:25" x14ac:dyDescent="0.15">
      <c r="A6">
        <v>114</v>
      </c>
      <c r="B6" t="s">
        <v>195</v>
      </c>
      <c r="C6" t="s">
        <v>167</v>
      </c>
      <c r="D6">
        <v>25</v>
      </c>
      <c r="E6">
        <v>2</v>
      </c>
      <c r="N6">
        <v>1</v>
      </c>
      <c r="W6">
        <v>7</v>
      </c>
      <c r="X6">
        <v>1</v>
      </c>
      <c r="Y6" t="s">
        <v>191</v>
      </c>
    </row>
    <row r="7" spans="1:25" x14ac:dyDescent="0.15">
      <c r="A7">
        <v>115</v>
      </c>
      <c r="B7" t="s">
        <v>61</v>
      </c>
      <c r="C7" t="s">
        <v>168</v>
      </c>
      <c r="D7">
        <v>10</v>
      </c>
      <c r="E7">
        <v>9</v>
      </c>
      <c r="N7">
        <v>1</v>
      </c>
      <c r="W7">
        <v>90</v>
      </c>
      <c r="X7">
        <v>1</v>
      </c>
      <c r="Y7" t="s">
        <v>191</v>
      </c>
    </row>
    <row r="8" spans="1:25" x14ac:dyDescent="0.15">
      <c r="A8">
        <v>116</v>
      </c>
      <c r="B8" t="s">
        <v>196</v>
      </c>
      <c r="C8" t="s">
        <v>169</v>
      </c>
      <c r="D8">
        <v>1</v>
      </c>
      <c r="E8">
        <v>576</v>
      </c>
      <c r="N8">
        <v>1</v>
      </c>
      <c r="W8">
        <v>20</v>
      </c>
      <c r="X8">
        <v>1</v>
      </c>
      <c r="Y8" t="s">
        <v>191</v>
      </c>
    </row>
    <row r="9" spans="1:25" x14ac:dyDescent="0.15">
      <c r="A9">
        <v>121</v>
      </c>
      <c r="B9" t="s">
        <v>342</v>
      </c>
      <c r="C9" t="s">
        <v>170</v>
      </c>
      <c r="D9">
        <v>1</v>
      </c>
      <c r="E9">
        <v>960</v>
      </c>
      <c r="N9">
        <v>2</v>
      </c>
      <c r="O9">
        <v>111</v>
      </c>
      <c r="P9">
        <v>1</v>
      </c>
      <c r="Q9">
        <v>112</v>
      </c>
      <c r="R9">
        <v>1</v>
      </c>
      <c r="W9">
        <v>33</v>
      </c>
      <c r="X9">
        <v>1</v>
      </c>
      <c r="Y9" t="s">
        <v>191</v>
      </c>
    </row>
    <row r="10" spans="1:25" x14ac:dyDescent="0.15">
      <c r="A10">
        <v>122</v>
      </c>
      <c r="B10" t="s">
        <v>198</v>
      </c>
      <c r="C10" t="s">
        <v>171</v>
      </c>
      <c r="D10">
        <v>23</v>
      </c>
      <c r="E10">
        <v>3</v>
      </c>
      <c r="N10">
        <v>2</v>
      </c>
      <c r="O10">
        <v>113</v>
      </c>
      <c r="P10">
        <v>1</v>
      </c>
      <c r="Q10">
        <v>114</v>
      </c>
      <c r="R10">
        <v>1</v>
      </c>
      <c r="W10">
        <v>15</v>
      </c>
      <c r="X10">
        <v>1</v>
      </c>
      <c r="Y10" t="s">
        <v>191</v>
      </c>
    </row>
    <row r="11" spans="1:25" x14ac:dyDescent="0.15">
      <c r="A11">
        <v>123</v>
      </c>
      <c r="B11" t="s">
        <v>199</v>
      </c>
      <c r="C11" t="s">
        <v>172</v>
      </c>
      <c r="D11">
        <v>3</v>
      </c>
      <c r="E11">
        <v>14</v>
      </c>
      <c r="N11">
        <v>2</v>
      </c>
      <c r="O11">
        <v>115</v>
      </c>
      <c r="P11">
        <v>1</v>
      </c>
      <c r="Q11">
        <v>116</v>
      </c>
      <c r="R11">
        <v>1</v>
      </c>
      <c r="W11">
        <v>63</v>
      </c>
      <c r="X11">
        <v>1</v>
      </c>
      <c r="Y11" t="s">
        <v>191</v>
      </c>
    </row>
    <row r="12" spans="1:25" x14ac:dyDescent="0.15">
      <c r="A12">
        <v>124</v>
      </c>
      <c r="B12" t="s">
        <v>200</v>
      </c>
      <c r="C12" t="s">
        <v>173</v>
      </c>
      <c r="D12">
        <v>25</v>
      </c>
      <c r="E12">
        <v>3</v>
      </c>
      <c r="N12">
        <v>2</v>
      </c>
      <c r="O12">
        <v>111</v>
      </c>
      <c r="P12">
        <v>3</v>
      </c>
      <c r="W12">
        <v>11</v>
      </c>
      <c r="X12">
        <v>1</v>
      </c>
      <c r="Y12" t="s">
        <v>191</v>
      </c>
    </row>
    <row r="13" spans="1:25" x14ac:dyDescent="0.15">
      <c r="A13">
        <v>125</v>
      </c>
      <c r="B13" t="s">
        <v>201</v>
      </c>
      <c r="C13" t="s">
        <v>174</v>
      </c>
      <c r="D13">
        <v>10</v>
      </c>
      <c r="E13">
        <v>13</v>
      </c>
      <c r="N13">
        <v>2</v>
      </c>
      <c r="O13">
        <v>112</v>
      </c>
      <c r="P13">
        <v>3</v>
      </c>
      <c r="W13">
        <v>130</v>
      </c>
      <c r="X13">
        <v>1</v>
      </c>
      <c r="Y13" t="s">
        <v>191</v>
      </c>
    </row>
    <row r="14" spans="1:25" x14ac:dyDescent="0.15">
      <c r="A14">
        <v>126</v>
      </c>
      <c r="B14" t="s">
        <v>202</v>
      </c>
      <c r="C14" t="s">
        <v>175</v>
      </c>
      <c r="D14">
        <v>1</v>
      </c>
      <c r="E14">
        <v>960</v>
      </c>
      <c r="N14">
        <v>2</v>
      </c>
      <c r="O14">
        <v>113</v>
      </c>
      <c r="P14">
        <v>3</v>
      </c>
      <c r="W14">
        <v>33</v>
      </c>
      <c r="X14">
        <v>1</v>
      </c>
      <c r="Y14" t="s">
        <v>191</v>
      </c>
    </row>
    <row r="15" spans="1:25" x14ac:dyDescent="0.15">
      <c r="A15">
        <v>127</v>
      </c>
      <c r="B15" t="s">
        <v>203</v>
      </c>
      <c r="C15" t="s">
        <v>190</v>
      </c>
      <c r="D15">
        <v>1</v>
      </c>
      <c r="E15">
        <v>0</v>
      </c>
      <c r="N15">
        <v>2</v>
      </c>
      <c r="O15">
        <v>114</v>
      </c>
      <c r="P15">
        <v>3</v>
      </c>
      <c r="W15">
        <v>0</v>
      </c>
      <c r="X15">
        <v>1</v>
      </c>
      <c r="Y15" t="s">
        <v>191</v>
      </c>
    </row>
    <row r="16" spans="1:25" x14ac:dyDescent="0.15">
      <c r="A16">
        <v>128</v>
      </c>
      <c r="B16" t="s">
        <v>204</v>
      </c>
      <c r="C16" t="s">
        <v>164</v>
      </c>
      <c r="D16">
        <v>1</v>
      </c>
      <c r="E16">
        <v>0</v>
      </c>
      <c r="N16">
        <v>2</v>
      </c>
      <c r="O16">
        <v>115</v>
      </c>
      <c r="P16">
        <v>3</v>
      </c>
      <c r="W16">
        <v>0</v>
      </c>
      <c r="X16">
        <v>1</v>
      </c>
      <c r="Y16" t="s">
        <v>191</v>
      </c>
    </row>
    <row r="17" spans="1:25" x14ac:dyDescent="0.15">
      <c r="A17">
        <v>129</v>
      </c>
      <c r="B17" t="s">
        <v>205</v>
      </c>
      <c r="C17" t="s">
        <v>166</v>
      </c>
      <c r="D17">
        <v>1</v>
      </c>
      <c r="E17">
        <v>0</v>
      </c>
      <c r="N17">
        <v>2</v>
      </c>
      <c r="O17">
        <v>116</v>
      </c>
      <c r="P17">
        <v>3</v>
      </c>
      <c r="W17">
        <v>0</v>
      </c>
      <c r="X17">
        <v>1</v>
      </c>
      <c r="Y17" t="s">
        <v>191</v>
      </c>
    </row>
    <row r="18" spans="1:25" x14ac:dyDescent="0.15">
      <c r="A18">
        <v>131</v>
      </c>
      <c r="B18" t="s">
        <v>343</v>
      </c>
      <c r="C18" t="s">
        <v>167</v>
      </c>
      <c r="D18">
        <v>1</v>
      </c>
      <c r="E18">
        <v>1920</v>
      </c>
      <c r="F18">
        <v>23</v>
      </c>
      <c r="G18">
        <v>7</v>
      </c>
      <c r="N18">
        <v>3</v>
      </c>
      <c r="O18">
        <v>111</v>
      </c>
      <c r="P18">
        <v>3</v>
      </c>
      <c r="Q18">
        <v>114</v>
      </c>
      <c r="R18">
        <v>3</v>
      </c>
      <c r="W18">
        <v>100</v>
      </c>
      <c r="X18">
        <v>1</v>
      </c>
      <c r="Y18" t="s">
        <v>191</v>
      </c>
    </row>
    <row r="19" spans="1:25" x14ac:dyDescent="0.15">
      <c r="A19">
        <v>132</v>
      </c>
      <c r="B19" t="s">
        <v>207</v>
      </c>
      <c r="C19" t="s">
        <v>168</v>
      </c>
      <c r="D19">
        <v>1</v>
      </c>
      <c r="E19">
        <v>1920</v>
      </c>
      <c r="F19">
        <v>3</v>
      </c>
      <c r="G19">
        <v>28</v>
      </c>
      <c r="N19">
        <v>3</v>
      </c>
      <c r="O19">
        <v>112</v>
      </c>
      <c r="P19">
        <v>3</v>
      </c>
      <c r="Q19">
        <v>115</v>
      </c>
      <c r="R19">
        <v>3</v>
      </c>
      <c r="W19">
        <v>191</v>
      </c>
      <c r="X19">
        <v>1</v>
      </c>
      <c r="Y19" t="s">
        <v>191</v>
      </c>
    </row>
    <row r="20" spans="1:25" x14ac:dyDescent="0.15">
      <c r="A20">
        <v>133</v>
      </c>
      <c r="B20" t="s">
        <v>208</v>
      </c>
      <c r="C20" t="s">
        <v>169</v>
      </c>
      <c r="D20">
        <v>1</v>
      </c>
      <c r="E20">
        <v>1920</v>
      </c>
      <c r="F20">
        <v>25</v>
      </c>
      <c r="G20">
        <v>6</v>
      </c>
      <c r="N20">
        <v>3</v>
      </c>
      <c r="O20">
        <v>113</v>
      </c>
      <c r="P20">
        <v>3</v>
      </c>
      <c r="Q20">
        <v>116</v>
      </c>
      <c r="R20">
        <v>3</v>
      </c>
      <c r="W20">
        <v>86</v>
      </c>
      <c r="X20">
        <v>1</v>
      </c>
      <c r="Y20" t="s">
        <v>191</v>
      </c>
    </row>
    <row r="21" spans="1:25" x14ac:dyDescent="0.15">
      <c r="A21">
        <v>141</v>
      </c>
      <c r="B21" t="s">
        <v>344</v>
      </c>
      <c r="C21" t="s">
        <v>170</v>
      </c>
      <c r="D21">
        <v>1</v>
      </c>
      <c r="E21">
        <v>3200</v>
      </c>
      <c r="N21">
        <v>4</v>
      </c>
      <c r="O21">
        <v>111</v>
      </c>
      <c r="P21">
        <v>5</v>
      </c>
      <c r="Q21">
        <v>113</v>
      </c>
      <c r="R21">
        <v>5</v>
      </c>
      <c r="S21">
        <v>115</v>
      </c>
      <c r="T21">
        <v>5</v>
      </c>
      <c r="W21">
        <v>109</v>
      </c>
      <c r="X21">
        <v>1</v>
      </c>
      <c r="Y21" t="s">
        <v>191</v>
      </c>
    </row>
    <row r="22" spans="1:25" x14ac:dyDescent="0.15">
      <c r="A22">
        <v>142</v>
      </c>
      <c r="B22" t="s">
        <v>210</v>
      </c>
      <c r="C22" t="s">
        <v>171</v>
      </c>
      <c r="D22">
        <v>3</v>
      </c>
      <c r="E22">
        <v>48</v>
      </c>
      <c r="N22">
        <v>4</v>
      </c>
      <c r="O22">
        <v>112</v>
      </c>
      <c r="P22">
        <v>5</v>
      </c>
      <c r="Q22">
        <v>114</v>
      </c>
      <c r="R22">
        <v>5</v>
      </c>
      <c r="S22">
        <v>116</v>
      </c>
      <c r="T22">
        <v>5</v>
      </c>
      <c r="W22">
        <v>216</v>
      </c>
      <c r="X22">
        <v>1</v>
      </c>
      <c r="Y22" t="s">
        <v>191</v>
      </c>
    </row>
    <row r="23" spans="1:25" x14ac:dyDescent="0.15">
      <c r="A23">
        <v>151</v>
      </c>
      <c r="B23" t="s">
        <v>345</v>
      </c>
      <c r="C23" t="s">
        <v>172</v>
      </c>
      <c r="D23">
        <v>1</v>
      </c>
      <c r="E23">
        <v>5139</v>
      </c>
      <c r="F23">
        <v>23</v>
      </c>
      <c r="G23">
        <v>19</v>
      </c>
      <c r="N23">
        <v>5</v>
      </c>
      <c r="O23">
        <v>111</v>
      </c>
      <c r="P23">
        <v>10</v>
      </c>
      <c r="Q23">
        <v>112</v>
      </c>
      <c r="R23">
        <v>10</v>
      </c>
      <c r="S23">
        <v>113</v>
      </c>
      <c r="T23">
        <v>10</v>
      </c>
      <c r="W23">
        <v>270</v>
      </c>
      <c r="X23">
        <v>1</v>
      </c>
      <c r="Y23" t="s">
        <v>191</v>
      </c>
    </row>
    <row r="24" spans="1:25" x14ac:dyDescent="0.15">
      <c r="A24">
        <v>152</v>
      </c>
      <c r="B24" t="s">
        <v>212</v>
      </c>
      <c r="C24" t="s">
        <v>173</v>
      </c>
      <c r="D24">
        <v>3</v>
      </c>
      <c r="E24">
        <v>96</v>
      </c>
      <c r="F24">
        <v>23</v>
      </c>
      <c r="G24">
        <v>19</v>
      </c>
      <c r="N24">
        <v>5</v>
      </c>
      <c r="O24">
        <v>114</v>
      </c>
      <c r="P24">
        <v>10</v>
      </c>
      <c r="Q24">
        <v>115</v>
      </c>
      <c r="R24">
        <v>10</v>
      </c>
      <c r="S24">
        <v>116</v>
      </c>
      <c r="T24">
        <v>10</v>
      </c>
      <c r="W24">
        <v>527</v>
      </c>
      <c r="X24">
        <v>1</v>
      </c>
      <c r="Y24" t="s">
        <v>191</v>
      </c>
    </row>
    <row r="25" spans="1:25" x14ac:dyDescent="0.15">
      <c r="A25">
        <v>153</v>
      </c>
      <c r="B25" t="s">
        <v>213</v>
      </c>
      <c r="C25" t="s">
        <v>174</v>
      </c>
      <c r="D25">
        <v>1</v>
      </c>
      <c r="E25">
        <v>5197</v>
      </c>
      <c r="F25">
        <v>3</v>
      </c>
      <c r="G25">
        <v>77</v>
      </c>
      <c r="N25">
        <v>5</v>
      </c>
      <c r="O25">
        <v>111</v>
      </c>
      <c r="P25">
        <v>10</v>
      </c>
      <c r="Q25">
        <v>115</v>
      </c>
      <c r="R25">
        <v>10</v>
      </c>
      <c r="S25">
        <v>116</v>
      </c>
      <c r="T25">
        <v>10</v>
      </c>
      <c r="W25">
        <v>523</v>
      </c>
      <c r="X25">
        <v>1</v>
      </c>
      <c r="Y25" t="s">
        <v>191</v>
      </c>
    </row>
    <row r="26" spans="1:25" x14ac:dyDescent="0.15">
      <c r="A26">
        <v>154</v>
      </c>
      <c r="B26" t="s">
        <v>214</v>
      </c>
      <c r="C26" t="s">
        <v>175</v>
      </c>
      <c r="D26">
        <v>3</v>
      </c>
      <c r="E26">
        <v>93</v>
      </c>
      <c r="F26">
        <v>25</v>
      </c>
      <c r="G26">
        <v>16</v>
      </c>
      <c r="N26">
        <v>5</v>
      </c>
      <c r="O26">
        <v>111</v>
      </c>
      <c r="P26">
        <v>10</v>
      </c>
      <c r="Q26">
        <v>112</v>
      </c>
      <c r="R26">
        <v>20</v>
      </c>
      <c r="W26">
        <v>475</v>
      </c>
      <c r="X26">
        <v>1</v>
      </c>
      <c r="Y26" t="s">
        <v>191</v>
      </c>
    </row>
    <row r="27" spans="1:25" x14ac:dyDescent="0.15">
      <c r="A27">
        <v>155</v>
      </c>
      <c r="B27" t="s">
        <v>215</v>
      </c>
      <c r="C27" t="s">
        <v>190</v>
      </c>
      <c r="D27">
        <v>10</v>
      </c>
      <c r="E27">
        <v>72</v>
      </c>
      <c r="F27">
        <v>25</v>
      </c>
      <c r="G27">
        <v>16</v>
      </c>
      <c r="N27">
        <v>5</v>
      </c>
      <c r="O27">
        <v>113</v>
      </c>
      <c r="P27">
        <v>10</v>
      </c>
      <c r="Q27">
        <v>114</v>
      </c>
      <c r="R27">
        <v>20</v>
      </c>
      <c r="W27">
        <v>776</v>
      </c>
      <c r="X27">
        <v>1</v>
      </c>
      <c r="Y27" t="s">
        <v>191</v>
      </c>
    </row>
    <row r="28" spans="1:25" x14ac:dyDescent="0.15">
      <c r="A28">
        <v>156</v>
      </c>
      <c r="B28" t="s">
        <v>216</v>
      </c>
      <c r="C28" t="s">
        <v>164</v>
      </c>
      <c r="D28">
        <v>1</v>
      </c>
      <c r="E28">
        <v>5136</v>
      </c>
      <c r="F28">
        <v>25</v>
      </c>
      <c r="G28">
        <v>16</v>
      </c>
      <c r="N28">
        <v>5</v>
      </c>
      <c r="O28">
        <v>115</v>
      </c>
      <c r="P28">
        <v>10</v>
      </c>
      <c r="Q28">
        <v>116</v>
      </c>
      <c r="R28">
        <v>20</v>
      </c>
      <c r="W28">
        <v>231</v>
      </c>
      <c r="X28">
        <v>1</v>
      </c>
      <c r="Y28" t="s">
        <v>191</v>
      </c>
    </row>
    <row r="29" spans="1:25" x14ac:dyDescent="0.15">
      <c r="A29">
        <v>211</v>
      </c>
      <c r="B29" t="s">
        <v>85</v>
      </c>
      <c r="C29" t="s">
        <v>166</v>
      </c>
      <c r="D29">
        <v>1</v>
      </c>
      <c r="E29">
        <v>704</v>
      </c>
      <c r="N29">
        <v>1</v>
      </c>
      <c r="O29" t="s">
        <v>163</v>
      </c>
      <c r="P29" t="s">
        <v>163</v>
      </c>
      <c r="W29">
        <v>24</v>
      </c>
      <c r="X29">
        <v>1</v>
      </c>
      <c r="Y29" t="s">
        <v>191</v>
      </c>
    </row>
    <row r="30" spans="1:25" x14ac:dyDescent="0.15">
      <c r="A30">
        <v>212</v>
      </c>
      <c r="B30" t="s">
        <v>59</v>
      </c>
      <c r="C30" t="s">
        <v>167</v>
      </c>
      <c r="D30">
        <v>23</v>
      </c>
      <c r="E30">
        <v>2</v>
      </c>
      <c r="N30">
        <v>1</v>
      </c>
      <c r="O30" t="s">
        <v>163</v>
      </c>
      <c r="P30" t="s">
        <v>163</v>
      </c>
      <c r="W30">
        <v>10</v>
      </c>
      <c r="X30">
        <v>1</v>
      </c>
      <c r="Y30" t="s">
        <v>191</v>
      </c>
    </row>
    <row r="31" spans="1:25" x14ac:dyDescent="0.15">
      <c r="A31">
        <v>213</v>
      </c>
      <c r="B31" t="s">
        <v>60</v>
      </c>
      <c r="C31" t="s">
        <v>168</v>
      </c>
      <c r="D31">
        <v>3</v>
      </c>
      <c r="E31">
        <v>9</v>
      </c>
      <c r="N31">
        <v>1</v>
      </c>
      <c r="O31" t="s">
        <v>163</v>
      </c>
      <c r="P31" t="s">
        <v>163</v>
      </c>
      <c r="W31">
        <v>41</v>
      </c>
      <c r="X31">
        <v>1</v>
      </c>
      <c r="Y31" t="s">
        <v>191</v>
      </c>
    </row>
    <row r="32" spans="1:25" x14ac:dyDescent="0.15">
      <c r="A32">
        <v>214</v>
      </c>
      <c r="B32" t="s">
        <v>62</v>
      </c>
      <c r="C32" t="s">
        <v>169</v>
      </c>
      <c r="D32">
        <v>25</v>
      </c>
      <c r="E32">
        <v>2</v>
      </c>
      <c r="N32">
        <v>1</v>
      </c>
      <c r="O32" t="s">
        <v>163</v>
      </c>
      <c r="P32" t="s">
        <v>163</v>
      </c>
      <c r="W32">
        <v>7</v>
      </c>
      <c r="X32">
        <v>1</v>
      </c>
      <c r="Y32" t="s">
        <v>191</v>
      </c>
    </row>
    <row r="33" spans="1:25" x14ac:dyDescent="0.15">
      <c r="A33">
        <v>215</v>
      </c>
      <c r="B33" t="s">
        <v>63</v>
      </c>
      <c r="C33" t="s">
        <v>170</v>
      </c>
      <c r="D33">
        <v>10</v>
      </c>
      <c r="E33">
        <v>9</v>
      </c>
      <c r="N33">
        <v>1</v>
      </c>
      <c r="O33" t="s">
        <v>163</v>
      </c>
      <c r="P33" t="s">
        <v>163</v>
      </c>
      <c r="W33">
        <v>90</v>
      </c>
      <c r="X33">
        <v>1</v>
      </c>
      <c r="Y33" t="s">
        <v>191</v>
      </c>
    </row>
    <row r="34" spans="1:25" x14ac:dyDescent="0.15">
      <c r="A34">
        <v>216</v>
      </c>
      <c r="B34" t="s">
        <v>64</v>
      </c>
      <c r="C34" t="s">
        <v>171</v>
      </c>
      <c r="D34">
        <v>1</v>
      </c>
      <c r="E34">
        <v>576</v>
      </c>
      <c r="N34">
        <v>1</v>
      </c>
      <c r="O34" t="s">
        <v>163</v>
      </c>
      <c r="P34" t="s">
        <v>163</v>
      </c>
      <c r="W34">
        <v>20</v>
      </c>
      <c r="X34">
        <v>1</v>
      </c>
      <c r="Y34" t="s">
        <v>191</v>
      </c>
    </row>
    <row r="35" spans="1:25" x14ac:dyDescent="0.15">
      <c r="A35">
        <v>221</v>
      </c>
      <c r="B35" t="s">
        <v>217</v>
      </c>
      <c r="C35" t="s">
        <v>172</v>
      </c>
      <c r="D35">
        <v>1</v>
      </c>
      <c r="E35">
        <v>960</v>
      </c>
      <c r="N35">
        <v>2</v>
      </c>
      <c r="O35">
        <v>211</v>
      </c>
      <c r="P35">
        <v>1</v>
      </c>
      <c r="Q35">
        <v>212</v>
      </c>
      <c r="R35">
        <v>1</v>
      </c>
      <c r="S35" t="s">
        <v>163</v>
      </c>
      <c r="T35" t="s">
        <v>163</v>
      </c>
      <c r="W35">
        <v>33</v>
      </c>
      <c r="X35">
        <v>1</v>
      </c>
      <c r="Y35" t="s">
        <v>191</v>
      </c>
    </row>
    <row r="36" spans="1:25" x14ac:dyDescent="0.15">
      <c r="A36">
        <v>222</v>
      </c>
      <c r="B36" t="s">
        <v>218</v>
      </c>
      <c r="C36" t="s">
        <v>173</v>
      </c>
      <c r="D36">
        <v>23</v>
      </c>
      <c r="E36">
        <v>3</v>
      </c>
      <c r="N36">
        <v>2</v>
      </c>
      <c r="O36">
        <v>213</v>
      </c>
      <c r="P36">
        <v>1</v>
      </c>
      <c r="Q36">
        <v>214</v>
      </c>
      <c r="R36">
        <v>1</v>
      </c>
      <c r="S36" t="s">
        <v>163</v>
      </c>
      <c r="T36" t="s">
        <v>163</v>
      </c>
      <c r="W36">
        <v>15</v>
      </c>
      <c r="X36">
        <v>1</v>
      </c>
      <c r="Y36" t="s">
        <v>191</v>
      </c>
    </row>
    <row r="37" spans="1:25" x14ac:dyDescent="0.15">
      <c r="A37">
        <v>223</v>
      </c>
      <c r="B37" t="s">
        <v>219</v>
      </c>
      <c r="C37" t="s">
        <v>174</v>
      </c>
      <c r="D37">
        <v>3</v>
      </c>
      <c r="E37">
        <v>14</v>
      </c>
      <c r="N37">
        <v>2</v>
      </c>
      <c r="O37">
        <v>215</v>
      </c>
      <c r="P37">
        <v>1</v>
      </c>
      <c r="Q37">
        <v>216</v>
      </c>
      <c r="R37">
        <v>1</v>
      </c>
      <c r="S37" t="s">
        <v>163</v>
      </c>
      <c r="T37" t="s">
        <v>163</v>
      </c>
      <c r="W37">
        <v>63</v>
      </c>
      <c r="X37">
        <v>1</v>
      </c>
      <c r="Y37" t="s">
        <v>191</v>
      </c>
    </row>
    <row r="38" spans="1:25" x14ac:dyDescent="0.15">
      <c r="A38">
        <v>224</v>
      </c>
      <c r="B38" t="s">
        <v>220</v>
      </c>
      <c r="C38" t="s">
        <v>175</v>
      </c>
      <c r="D38">
        <v>25</v>
      </c>
      <c r="E38">
        <v>3</v>
      </c>
      <c r="N38">
        <v>2</v>
      </c>
      <c r="O38">
        <v>211</v>
      </c>
      <c r="P38">
        <v>3</v>
      </c>
      <c r="Q38" t="s">
        <v>163</v>
      </c>
      <c r="R38" t="s">
        <v>163</v>
      </c>
      <c r="S38" t="s">
        <v>163</v>
      </c>
      <c r="T38" t="s">
        <v>163</v>
      </c>
      <c r="W38">
        <v>11</v>
      </c>
      <c r="X38">
        <v>1</v>
      </c>
      <c r="Y38" t="s">
        <v>191</v>
      </c>
    </row>
    <row r="39" spans="1:25" x14ac:dyDescent="0.15">
      <c r="A39">
        <v>225</v>
      </c>
      <c r="B39" t="s">
        <v>221</v>
      </c>
      <c r="C39" t="s">
        <v>190</v>
      </c>
      <c r="D39">
        <v>10</v>
      </c>
      <c r="E39">
        <v>13</v>
      </c>
      <c r="N39">
        <v>2</v>
      </c>
      <c r="O39">
        <v>212</v>
      </c>
      <c r="P39">
        <v>3</v>
      </c>
      <c r="Q39" t="s">
        <v>163</v>
      </c>
      <c r="R39" t="s">
        <v>163</v>
      </c>
      <c r="S39" t="s">
        <v>163</v>
      </c>
      <c r="T39" t="s">
        <v>163</v>
      </c>
      <c r="W39">
        <v>130</v>
      </c>
      <c r="X39">
        <v>1</v>
      </c>
      <c r="Y39" t="s">
        <v>191</v>
      </c>
    </row>
    <row r="40" spans="1:25" x14ac:dyDescent="0.15">
      <c r="A40">
        <v>226</v>
      </c>
      <c r="B40" t="s">
        <v>222</v>
      </c>
      <c r="C40" t="s">
        <v>164</v>
      </c>
      <c r="D40">
        <v>1</v>
      </c>
      <c r="E40">
        <v>960</v>
      </c>
      <c r="N40">
        <v>2</v>
      </c>
      <c r="O40">
        <v>213</v>
      </c>
      <c r="P40">
        <v>3</v>
      </c>
      <c r="Q40" t="s">
        <v>163</v>
      </c>
      <c r="R40" t="s">
        <v>163</v>
      </c>
      <c r="S40" t="s">
        <v>163</v>
      </c>
      <c r="T40" t="s">
        <v>163</v>
      </c>
      <c r="W40">
        <v>33</v>
      </c>
      <c r="X40">
        <v>1</v>
      </c>
      <c r="Y40" t="s">
        <v>191</v>
      </c>
    </row>
    <row r="41" spans="1:25" x14ac:dyDescent="0.15">
      <c r="A41">
        <v>227</v>
      </c>
      <c r="B41" t="s">
        <v>223</v>
      </c>
      <c r="C41" t="s">
        <v>166</v>
      </c>
      <c r="D41">
        <v>1</v>
      </c>
      <c r="E41">
        <v>0</v>
      </c>
      <c r="N41">
        <v>2</v>
      </c>
      <c r="O41">
        <v>214</v>
      </c>
      <c r="P41">
        <v>3</v>
      </c>
      <c r="Q41" t="s">
        <v>163</v>
      </c>
      <c r="R41" t="s">
        <v>163</v>
      </c>
      <c r="S41" t="s">
        <v>163</v>
      </c>
      <c r="T41" t="s">
        <v>163</v>
      </c>
      <c r="W41">
        <v>0</v>
      </c>
      <c r="X41">
        <v>1</v>
      </c>
      <c r="Y41" t="s">
        <v>191</v>
      </c>
    </row>
    <row r="42" spans="1:25" x14ac:dyDescent="0.15">
      <c r="A42">
        <v>228</v>
      </c>
      <c r="B42" t="s">
        <v>224</v>
      </c>
      <c r="C42" t="s">
        <v>167</v>
      </c>
      <c r="D42">
        <v>1</v>
      </c>
      <c r="E42">
        <v>0</v>
      </c>
      <c r="N42">
        <v>2</v>
      </c>
      <c r="O42">
        <v>215</v>
      </c>
      <c r="P42">
        <v>3</v>
      </c>
      <c r="Q42" t="s">
        <v>163</v>
      </c>
      <c r="R42" t="s">
        <v>163</v>
      </c>
      <c r="S42" t="s">
        <v>163</v>
      </c>
      <c r="T42" t="s">
        <v>163</v>
      </c>
      <c r="W42">
        <v>0</v>
      </c>
      <c r="X42">
        <v>1</v>
      </c>
      <c r="Y42" t="s">
        <v>191</v>
      </c>
    </row>
    <row r="43" spans="1:25" x14ac:dyDescent="0.15">
      <c r="A43">
        <v>229</v>
      </c>
      <c r="B43" t="s">
        <v>225</v>
      </c>
      <c r="C43" t="s">
        <v>168</v>
      </c>
      <c r="D43">
        <v>1</v>
      </c>
      <c r="E43">
        <v>0</v>
      </c>
      <c r="N43">
        <v>2</v>
      </c>
      <c r="O43">
        <v>216</v>
      </c>
      <c r="P43">
        <v>3</v>
      </c>
      <c r="Q43" t="s">
        <v>163</v>
      </c>
      <c r="R43" t="s">
        <v>163</v>
      </c>
      <c r="S43" t="s">
        <v>163</v>
      </c>
      <c r="T43" t="s">
        <v>163</v>
      </c>
      <c r="W43">
        <v>0</v>
      </c>
      <c r="X43">
        <v>1</v>
      </c>
      <c r="Y43" t="s">
        <v>191</v>
      </c>
    </row>
    <row r="44" spans="1:25" x14ac:dyDescent="0.15">
      <c r="A44">
        <v>231</v>
      </c>
      <c r="B44" t="s">
        <v>226</v>
      </c>
      <c r="C44" t="s">
        <v>169</v>
      </c>
      <c r="D44">
        <v>1</v>
      </c>
      <c r="E44">
        <v>1920</v>
      </c>
      <c r="F44">
        <v>23</v>
      </c>
      <c r="G44">
        <v>7</v>
      </c>
      <c r="N44">
        <v>3</v>
      </c>
      <c r="O44">
        <v>211</v>
      </c>
      <c r="P44">
        <v>3</v>
      </c>
      <c r="Q44">
        <v>214</v>
      </c>
      <c r="R44">
        <v>3</v>
      </c>
      <c r="S44" t="s">
        <v>163</v>
      </c>
      <c r="T44" t="s">
        <v>163</v>
      </c>
      <c r="W44">
        <v>100</v>
      </c>
      <c r="X44">
        <v>1</v>
      </c>
      <c r="Y44" t="s">
        <v>191</v>
      </c>
    </row>
    <row r="45" spans="1:25" x14ac:dyDescent="0.15">
      <c r="A45">
        <v>232</v>
      </c>
      <c r="B45" t="s">
        <v>227</v>
      </c>
      <c r="C45" t="s">
        <v>170</v>
      </c>
      <c r="D45">
        <v>1</v>
      </c>
      <c r="E45">
        <v>1920</v>
      </c>
      <c r="F45">
        <v>3</v>
      </c>
      <c r="G45">
        <v>28</v>
      </c>
      <c r="N45">
        <v>3</v>
      </c>
      <c r="O45">
        <v>212</v>
      </c>
      <c r="P45">
        <v>3</v>
      </c>
      <c r="Q45">
        <v>215</v>
      </c>
      <c r="R45">
        <v>3</v>
      </c>
      <c r="S45" t="s">
        <v>163</v>
      </c>
      <c r="T45" t="s">
        <v>163</v>
      </c>
      <c r="W45">
        <v>191</v>
      </c>
      <c r="X45">
        <v>1</v>
      </c>
      <c r="Y45" t="s">
        <v>191</v>
      </c>
    </row>
    <row r="46" spans="1:25" x14ac:dyDescent="0.15">
      <c r="A46">
        <v>233</v>
      </c>
      <c r="B46" t="s">
        <v>228</v>
      </c>
      <c r="C46" t="s">
        <v>171</v>
      </c>
      <c r="D46">
        <v>1</v>
      </c>
      <c r="E46">
        <v>1920</v>
      </c>
      <c r="F46">
        <v>25</v>
      </c>
      <c r="G46">
        <v>6</v>
      </c>
      <c r="N46">
        <v>3</v>
      </c>
      <c r="O46">
        <v>213</v>
      </c>
      <c r="P46">
        <v>3</v>
      </c>
      <c r="Q46">
        <v>216</v>
      </c>
      <c r="R46">
        <v>3</v>
      </c>
      <c r="S46" t="s">
        <v>163</v>
      </c>
      <c r="T46" t="s">
        <v>163</v>
      </c>
      <c r="W46">
        <v>86</v>
      </c>
      <c r="X46">
        <v>1</v>
      </c>
      <c r="Y46" t="s">
        <v>191</v>
      </c>
    </row>
    <row r="47" spans="1:25" x14ac:dyDescent="0.15">
      <c r="A47">
        <v>241</v>
      </c>
      <c r="B47" t="s">
        <v>229</v>
      </c>
      <c r="C47" t="s">
        <v>172</v>
      </c>
      <c r="D47">
        <v>1</v>
      </c>
      <c r="E47">
        <v>3200</v>
      </c>
      <c r="N47">
        <v>4</v>
      </c>
      <c r="O47">
        <v>211</v>
      </c>
      <c r="P47">
        <v>5</v>
      </c>
      <c r="Q47">
        <v>213</v>
      </c>
      <c r="R47">
        <v>5</v>
      </c>
      <c r="S47">
        <v>215</v>
      </c>
      <c r="T47">
        <v>5</v>
      </c>
      <c r="W47">
        <v>109</v>
      </c>
      <c r="X47">
        <v>1</v>
      </c>
      <c r="Y47" t="s">
        <v>191</v>
      </c>
    </row>
    <row r="48" spans="1:25" x14ac:dyDescent="0.15">
      <c r="A48">
        <v>242</v>
      </c>
      <c r="B48" t="s">
        <v>230</v>
      </c>
      <c r="C48" t="s">
        <v>173</v>
      </c>
      <c r="D48">
        <v>3</v>
      </c>
      <c r="E48">
        <v>48</v>
      </c>
      <c r="N48">
        <v>4</v>
      </c>
      <c r="O48">
        <v>212</v>
      </c>
      <c r="P48">
        <v>5</v>
      </c>
      <c r="Q48">
        <v>214</v>
      </c>
      <c r="R48">
        <v>5</v>
      </c>
      <c r="S48">
        <v>216</v>
      </c>
      <c r="T48">
        <v>5</v>
      </c>
      <c r="W48">
        <v>216</v>
      </c>
      <c r="X48">
        <v>1</v>
      </c>
      <c r="Y48" t="s">
        <v>191</v>
      </c>
    </row>
    <row r="49" spans="1:25" x14ac:dyDescent="0.15">
      <c r="A49">
        <v>251</v>
      </c>
      <c r="B49" t="s">
        <v>231</v>
      </c>
      <c r="C49" t="s">
        <v>174</v>
      </c>
      <c r="D49">
        <v>1</v>
      </c>
      <c r="E49">
        <v>5139</v>
      </c>
      <c r="F49">
        <v>23</v>
      </c>
      <c r="G49">
        <v>19</v>
      </c>
      <c r="N49">
        <v>5</v>
      </c>
      <c r="O49">
        <v>211</v>
      </c>
      <c r="P49">
        <v>10</v>
      </c>
      <c r="Q49">
        <v>212</v>
      </c>
      <c r="R49">
        <v>10</v>
      </c>
      <c r="S49">
        <v>213</v>
      </c>
      <c r="T49">
        <v>10</v>
      </c>
      <c r="W49">
        <v>270</v>
      </c>
      <c r="X49">
        <v>1</v>
      </c>
      <c r="Y49" t="s">
        <v>191</v>
      </c>
    </row>
    <row r="50" spans="1:25" x14ac:dyDescent="0.15">
      <c r="A50">
        <v>252</v>
      </c>
      <c r="B50" t="s">
        <v>232</v>
      </c>
      <c r="C50" t="s">
        <v>175</v>
      </c>
      <c r="D50">
        <v>3</v>
      </c>
      <c r="E50">
        <v>96</v>
      </c>
      <c r="F50">
        <v>23</v>
      </c>
      <c r="G50">
        <v>19</v>
      </c>
      <c r="N50">
        <v>5</v>
      </c>
      <c r="O50">
        <v>214</v>
      </c>
      <c r="P50">
        <v>10</v>
      </c>
      <c r="Q50">
        <v>215</v>
      </c>
      <c r="R50">
        <v>10</v>
      </c>
      <c r="S50">
        <v>216</v>
      </c>
      <c r="T50">
        <v>10</v>
      </c>
      <c r="W50">
        <v>527</v>
      </c>
      <c r="X50">
        <v>1</v>
      </c>
      <c r="Y50" t="s">
        <v>191</v>
      </c>
    </row>
    <row r="51" spans="1:25" x14ac:dyDescent="0.15">
      <c r="A51">
        <v>253</v>
      </c>
      <c r="B51" t="s">
        <v>233</v>
      </c>
      <c r="C51" t="s">
        <v>190</v>
      </c>
      <c r="D51">
        <v>1</v>
      </c>
      <c r="E51">
        <v>5197</v>
      </c>
      <c r="F51">
        <v>3</v>
      </c>
      <c r="G51">
        <v>77</v>
      </c>
      <c r="N51">
        <v>5</v>
      </c>
      <c r="O51">
        <v>211</v>
      </c>
      <c r="P51">
        <v>10</v>
      </c>
      <c r="Q51">
        <v>215</v>
      </c>
      <c r="R51">
        <v>10</v>
      </c>
      <c r="S51">
        <v>216</v>
      </c>
      <c r="T51">
        <v>10</v>
      </c>
      <c r="W51">
        <v>523</v>
      </c>
      <c r="X51">
        <v>1</v>
      </c>
      <c r="Y51" t="s">
        <v>191</v>
      </c>
    </row>
    <row r="52" spans="1:25" x14ac:dyDescent="0.15">
      <c r="A52">
        <v>254</v>
      </c>
      <c r="B52" t="s">
        <v>234</v>
      </c>
      <c r="C52" t="s">
        <v>164</v>
      </c>
      <c r="D52">
        <v>3</v>
      </c>
      <c r="E52">
        <v>93</v>
      </c>
      <c r="F52">
        <v>25</v>
      </c>
      <c r="G52">
        <v>16</v>
      </c>
      <c r="N52">
        <v>5</v>
      </c>
      <c r="O52">
        <v>211</v>
      </c>
      <c r="P52">
        <v>10</v>
      </c>
      <c r="Q52">
        <v>212</v>
      </c>
      <c r="R52">
        <v>20</v>
      </c>
      <c r="S52" t="s">
        <v>163</v>
      </c>
      <c r="T52" t="s">
        <v>163</v>
      </c>
      <c r="W52">
        <v>475</v>
      </c>
      <c r="X52">
        <v>1</v>
      </c>
      <c r="Y52" t="s">
        <v>191</v>
      </c>
    </row>
    <row r="53" spans="1:25" x14ac:dyDescent="0.15">
      <c r="A53">
        <v>255</v>
      </c>
      <c r="B53" t="s">
        <v>235</v>
      </c>
      <c r="C53" t="s">
        <v>166</v>
      </c>
      <c r="D53">
        <v>10</v>
      </c>
      <c r="E53">
        <v>72</v>
      </c>
      <c r="F53">
        <v>25</v>
      </c>
      <c r="G53">
        <v>16</v>
      </c>
      <c r="N53">
        <v>5</v>
      </c>
      <c r="O53">
        <v>213</v>
      </c>
      <c r="P53">
        <v>10</v>
      </c>
      <c r="Q53">
        <v>214</v>
      </c>
      <c r="R53">
        <v>20</v>
      </c>
      <c r="S53" t="s">
        <v>163</v>
      </c>
      <c r="T53" t="s">
        <v>163</v>
      </c>
      <c r="W53">
        <v>776</v>
      </c>
      <c r="X53">
        <v>1</v>
      </c>
      <c r="Y53" t="s">
        <v>191</v>
      </c>
    </row>
    <row r="54" spans="1:25" x14ac:dyDescent="0.15">
      <c r="A54">
        <v>256</v>
      </c>
      <c r="B54" t="s">
        <v>236</v>
      </c>
      <c r="C54" t="s">
        <v>167</v>
      </c>
      <c r="D54">
        <v>1</v>
      </c>
      <c r="E54">
        <v>5136</v>
      </c>
      <c r="F54">
        <v>25</v>
      </c>
      <c r="G54">
        <v>16</v>
      </c>
      <c r="N54">
        <v>5</v>
      </c>
      <c r="O54">
        <v>215</v>
      </c>
      <c r="P54">
        <v>10</v>
      </c>
      <c r="Q54">
        <v>216</v>
      </c>
      <c r="R54">
        <v>20</v>
      </c>
      <c r="S54" t="s">
        <v>163</v>
      </c>
      <c r="T54" t="s">
        <v>163</v>
      </c>
      <c r="W54">
        <v>231</v>
      </c>
      <c r="X54">
        <v>1</v>
      </c>
      <c r="Y54" t="s">
        <v>191</v>
      </c>
    </row>
    <row r="55" spans="1:25" x14ac:dyDescent="0.15">
      <c r="A55">
        <v>311</v>
      </c>
      <c r="B55" t="s">
        <v>237</v>
      </c>
      <c r="C55" t="s">
        <v>168</v>
      </c>
      <c r="D55">
        <v>1</v>
      </c>
      <c r="E55">
        <v>704</v>
      </c>
      <c r="N55">
        <v>1</v>
      </c>
      <c r="P55" t="s">
        <v>163</v>
      </c>
      <c r="Q55" t="s">
        <v>163</v>
      </c>
      <c r="R55" t="s">
        <v>163</v>
      </c>
      <c r="S55" t="s">
        <v>163</v>
      </c>
      <c r="T55" t="s">
        <v>163</v>
      </c>
      <c r="W55">
        <v>24</v>
      </c>
      <c r="X55">
        <v>1</v>
      </c>
      <c r="Y55" t="s">
        <v>191</v>
      </c>
    </row>
    <row r="56" spans="1:25" x14ac:dyDescent="0.15">
      <c r="A56">
        <v>312</v>
      </c>
      <c r="B56" t="s">
        <v>238</v>
      </c>
      <c r="C56" t="s">
        <v>169</v>
      </c>
      <c r="D56">
        <v>23</v>
      </c>
      <c r="E56">
        <v>2</v>
      </c>
      <c r="N56">
        <v>1</v>
      </c>
      <c r="P56" t="s">
        <v>163</v>
      </c>
      <c r="Q56" t="s">
        <v>163</v>
      </c>
      <c r="R56" t="s">
        <v>163</v>
      </c>
      <c r="S56" t="s">
        <v>163</v>
      </c>
      <c r="T56" t="s">
        <v>163</v>
      </c>
      <c r="W56">
        <v>10</v>
      </c>
      <c r="X56">
        <v>1</v>
      </c>
      <c r="Y56" t="s">
        <v>191</v>
      </c>
    </row>
    <row r="57" spans="1:25" x14ac:dyDescent="0.15">
      <c r="A57">
        <v>313</v>
      </c>
      <c r="B57" t="s">
        <v>239</v>
      </c>
      <c r="C57" t="s">
        <v>170</v>
      </c>
      <c r="D57">
        <v>3</v>
      </c>
      <c r="E57">
        <v>9</v>
      </c>
      <c r="N57">
        <v>1</v>
      </c>
      <c r="P57" t="s">
        <v>163</v>
      </c>
      <c r="Q57" t="s">
        <v>163</v>
      </c>
      <c r="R57" t="s">
        <v>163</v>
      </c>
      <c r="S57" t="s">
        <v>163</v>
      </c>
      <c r="T57" t="s">
        <v>163</v>
      </c>
      <c r="W57">
        <v>41</v>
      </c>
      <c r="X57">
        <v>1</v>
      </c>
      <c r="Y57" t="s">
        <v>191</v>
      </c>
    </row>
    <row r="58" spans="1:25" x14ac:dyDescent="0.15">
      <c r="A58">
        <v>314</v>
      </c>
      <c r="B58" t="s">
        <v>240</v>
      </c>
      <c r="C58" t="s">
        <v>171</v>
      </c>
      <c r="D58">
        <v>25</v>
      </c>
      <c r="E58">
        <v>2</v>
      </c>
      <c r="N58">
        <v>1</v>
      </c>
      <c r="P58" t="s">
        <v>163</v>
      </c>
      <c r="Q58" t="s">
        <v>163</v>
      </c>
      <c r="R58" t="s">
        <v>163</v>
      </c>
      <c r="S58" t="s">
        <v>163</v>
      </c>
      <c r="T58" t="s">
        <v>163</v>
      </c>
      <c r="W58">
        <v>7</v>
      </c>
      <c r="X58">
        <v>1</v>
      </c>
      <c r="Y58" t="s">
        <v>191</v>
      </c>
    </row>
    <row r="59" spans="1:25" x14ac:dyDescent="0.15">
      <c r="A59">
        <v>315</v>
      </c>
      <c r="B59" t="s">
        <v>241</v>
      </c>
      <c r="C59" t="s">
        <v>172</v>
      </c>
      <c r="D59">
        <v>10</v>
      </c>
      <c r="E59">
        <v>9</v>
      </c>
      <c r="N59">
        <v>1</v>
      </c>
      <c r="P59" t="s">
        <v>163</v>
      </c>
      <c r="Q59" t="s">
        <v>163</v>
      </c>
      <c r="R59" t="s">
        <v>163</v>
      </c>
      <c r="S59" t="s">
        <v>163</v>
      </c>
      <c r="T59" t="s">
        <v>163</v>
      </c>
      <c r="W59">
        <v>90</v>
      </c>
      <c r="X59">
        <v>1</v>
      </c>
      <c r="Y59" t="s">
        <v>191</v>
      </c>
    </row>
    <row r="60" spans="1:25" x14ac:dyDescent="0.15">
      <c r="A60">
        <v>316</v>
      </c>
      <c r="B60" t="s">
        <v>242</v>
      </c>
      <c r="C60" t="s">
        <v>173</v>
      </c>
      <c r="D60">
        <v>1</v>
      </c>
      <c r="E60">
        <v>576</v>
      </c>
      <c r="N60">
        <v>1</v>
      </c>
      <c r="P60" t="s">
        <v>163</v>
      </c>
      <c r="Q60" t="s">
        <v>163</v>
      </c>
      <c r="R60" t="s">
        <v>163</v>
      </c>
      <c r="S60" t="s">
        <v>163</v>
      </c>
      <c r="T60" t="s">
        <v>163</v>
      </c>
      <c r="W60">
        <v>20</v>
      </c>
      <c r="X60">
        <v>1</v>
      </c>
      <c r="Y60" t="s">
        <v>191</v>
      </c>
    </row>
    <row r="61" spans="1:25" x14ac:dyDescent="0.15">
      <c r="A61">
        <v>321</v>
      </c>
      <c r="B61" t="s">
        <v>243</v>
      </c>
      <c r="C61" t="s">
        <v>174</v>
      </c>
      <c r="D61">
        <v>1</v>
      </c>
      <c r="E61">
        <v>960</v>
      </c>
      <c r="N61">
        <v>2</v>
      </c>
      <c r="O61">
        <v>311</v>
      </c>
      <c r="P61">
        <v>1</v>
      </c>
      <c r="Q61">
        <v>312</v>
      </c>
      <c r="R61">
        <v>1</v>
      </c>
      <c r="T61" t="s">
        <v>163</v>
      </c>
      <c r="W61">
        <v>33</v>
      </c>
      <c r="X61">
        <v>1</v>
      </c>
      <c r="Y61" t="s">
        <v>191</v>
      </c>
    </row>
    <row r="62" spans="1:25" x14ac:dyDescent="0.15">
      <c r="A62">
        <v>322</v>
      </c>
      <c r="B62" t="s">
        <v>244</v>
      </c>
      <c r="C62" t="s">
        <v>175</v>
      </c>
      <c r="D62">
        <v>23</v>
      </c>
      <c r="E62">
        <v>3</v>
      </c>
      <c r="N62">
        <v>2</v>
      </c>
      <c r="O62">
        <v>313</v>
      </c>
      <c r="P62">
        <v>1</v>
      </c>
      <c r="Q62">
        <v>314</v>
      </c>
      <c r="R62">
        <v>1</v>
      </c>
      <c r="T62" t="s">
        <v>163</v>
      </c>
      <c r="W62">
        <v>15</v>
      </c>
      <c r="X62">
        <v>1</v>
      </c>
      <c r="Y62" t="s">
        <v>191</v>
      </c>
    </row>
    <row r="63" spans="1:25" x14ac:dyDescent="0.15">
      <c r="A63">
        <v>323</v>
      </c>
      <c r="B63" t="s">
        <v>245</v>
      </c>
      <c r="C63" t="s">
        <v>190</v>
      </c>
      <c r="D63">
        <v>3</v>
      </c>
      <c r="E63">
        <v>14</v>
      </c>
      <c r="N63">
        <v>2</v>
      </c>
      <c r="O63">
        <v>315</v>
      </c>
      <c r="P63">
        <v>1</v>
      </c>
      <c r="Q63">
        <v>316</v>
      </c>
      <c r="R63">
        <v>1</v>
      </c>
      <c r="T63" t="s">
        <v>163</v>
      </c>
      <c r="W63">
        <v>63</v>
      </c>
      <c r="X63">
        <v>1</v>
      </c>
      <c r="Y63" t="s">
        <v>191</v>
      </c>
    </row>
    <row r="64" spans="1:25" x14ac:dyDescent="0.15">
      <c r="A64">
        <v>324</v>
      </c>
      <c r="B64" t="s">
        <v>246</v>
      </c>
      <c r="C64" t="s">
        <v>164</v>
      </c>
      <c r="D64">
        <v>25</v>
      </c>
      <c r="E64">
        <v>3</v>
      </c>
      <c r="N64">
        <v>2</v>
      </c>
      <c r="O64">
        <v>311</v>
      </c>
      <c r="P64">
        <v>3</v>
      </c>
      <c r="R64" t="s">
        <v>163</v>
      </c>
      <c r="T64" t="s">
        <v>163</v>
      </c>
      <c r="W64">
        <v>11</v>
      </c>
      <c r="X64">
        <v>1</v>
      </c>
      <c r="Y64" t="s">
        <v>191</v>
      </c>
    </row>
    <row r="65" spans="1:25" x14ac:dyDescent="0.15">
      <c r="A65">
        <v>325</v>
      </c>
      <c r="B65" t="s">
        <v>247</v>
      </c>
      <c r="C65" t="s">
        <v>166</v>
      </c>
      <c r="D65">
        <v>10</v>
      </c>
      <c r="E65">
        <v>13</v>
      </c>
      <c r="N65">
        <v>2</v>
      </c>
      <c r="O65">
        <v>312</v>
      </c>
      <c r="P65">
        <v>3</v>
      </c>
      <c r="R65" t="s">
        <v>163</v>
      </c>
      <c r="T65" t="s">
        <v>163</v>
      </c>
      <c r="W65">
        <v>130</v>
      </c>
      <c r="X65">
        <v>1</v>
      </c>
      <c r="Y65" t="s">
        <v>191</v>
      </c>
    </row>
    <row r="66" spans="1:25" x14ac:dyDescent="0.15">
      <c r="A66">
        <v>326</v>
      </c>
      <c r="B66" t="s">
        <v>248</v>
      </c>
      <c r="C66" t="s">
        <v>167</v>
      </c>
      <c r="D66">
        <v>1</v>
      </c>
      <c r="E66">
        <v>960</v>
      </c>
      <c r="N66">
        <v>2</v>
      </c>
      <c r="O66">
        <v>313</v>
      </c>
      <c r="P66">
        <v>3</v>
      </c>
      <c r="R66" t="s">
        <v>163</v>
      </c>
      <c r="T66" t="s">
        <v>163</v>
      </c>
      <c r="W66">
        <v>33</v>
      </c>
      <c r="X66">
        <v>1</v>
      </c>
      <c r="Y66" t="s">
        <v>191</v>
      </c>
    </row>
    <row r="67" spans="1:25" x14ac:dyDescent="0.15">
      <c r="A67">
        <v>327</v>
      </c>
      <c r="B67" t="s">
        <v>249</v>
      </c>
      <c r="C67" t="s">
        <v>168</v>
      </c>
      <c r="D67">
        <v>1</v>
      </c>
      <c r="E67">
        <v>0</v>
      </c>
      <c r="N67">
        <v>2</v>
      </c>
      <c r="O67">
        <v>314</v>
      </c>
      <c r="P67">
        <v>3</v>
      </c>
      <c r="R67" t="s">
        <v>163</v>
      </c>
      <c r="T67" t="s">
        <v>163</v>
      </c>
      <c r="W67">
        <v>0</v>
      </c>
      <c r="X67">
        <v>1</v>
      </c>
      <c r="Y67" t="s">
        <v>191</v>
      </c>
    </row>
    <row r="68" spans="1:25" x14ac:dyDescent="0.15">
      <c r="A68">
        <v>328</v>
      </c>
      <c r="B68" t="s">
        <v>250</v>
      </c>
      <c r="C68" t="s">
        <v>169</v>
      </c>
      <c r="D68">
        <v>1</v>
      </c>
      <c r="E68">
        <v>0</v>
      </c>
      <c r="N68">
        <v>2</v>
      </c>
      <c r="O68">
        <v>315</v>
      </c>
      <c r="P68">
        <v>3</v>
      </c>
      <c r="R68" t="s">
        <v>163</v>
      </c>
      <c r="T68" t="s">
        <v>163</v>
      </c>
      <c r="W68">
        <v>0</v>
      </c>
      <c r="X68">
        <v>1</v>
      </c>
      <c r="Y68" t="s">
        <v>191</v>
      </c>
    </row>
    <row r="69" spans="1:25" x14ac:dyDescent="0.15">
      <c r="A69">
        <v>329</v>
      </c>
      <c r="B69" t="s">
        <v>251</v>
      </c>
      <c r="C69" t="s">
        <v>170</v>
      </c>
      <c r="D69">
        <v>1</v>
      </c>
      <c r="E69">
        <v>0</v>
      </c>
      <c r="N69">
        <v>2</v>
      </c>
      <c r="O69">
        <v>316</v>
      </c>
      <c r="P69">
        <v>3</v>
      </c>
      <c r="R69" t="s">
        <v>163</v>
      </c>
      <c r="T69" t="s">
        <v>163</v>
      </c>
      <c r="W69">
        <v>0</v>
      </c>
      <c r="X69">
        <v>1</v>
      </c>
      <c r="Y69" t="s">
        <v>191</v>
      </c>
    </row>
    <row r="70" spans="1:25" x14ac:dyDescent="0.15">
      <c r="A70">
        <v>331</v>
      </c>
      <c r="B70" t="s">
        <v>252</v>
      </c>
      <c r="C70" t="s">
        <v>171</v>
      </c>
      <c r="D70">
        <v>1</v>
      </c>
      <c r="E70">
        <v>1920</v>
      </c>
      <c r="F70">
        <v>23</v>
      </c>
      <c r="G70">
        <v>7</v>
      </c>
      <c r="N70">
        <v>3</v>
      </c>
      <c r="O70">
        <v>311</v>
      </c>
      <c r="P70">
        <v>3</v>
      </c>
      <c r="Q70">
        <v>314</v>
      </c>
      <c r="R70">
        <v>3</v>
      </c>
      <c r="T70" t="s">
        <v>163</v>
      </c>
      <c r="W70">
        <v>100</v>
      </c>
      <c r="X70">
        <v>1</v>
      </c>
      <c r="Y70" t="s">
        <v>191</v>
      </c>
    </row>
    <row r="71" spans="1:25" x14ac:dyDescent="0.15">
      <c r="A71">
        <v>332</v>
      </c>
      <c r="B71" t="s">
        <v>253</v>
      </c>
      <c r="C71" t="s">
        <v>172</v>
      </c>
      <c r="D71">
        <v>1</v>
      </c>
      <c r="E71">
        <v>1920</v>
      </c>
      <c r="F71">
        <v>3</v>
      </c>
      <c r="G71">
        <v>28</v>
      </c>
      <c r="N71">
        <v>3</v>
      </c>
      <c r="O71">
        <v>312</v>
      </c>
      <c r="P71">
        <v>3</v>
      </c>
      <c r="Q71">
        <v>315</v>
      </c>
      <c r="R71">
        <v>3</v>
      </c>
      <c r="T71" t="s">
        <v>163</v>
      </c>
      <c r="W71">
        <v>191</v>
      </c>
      <c r="X71">
        <v>1</v>
      </c>
      <c r="Y71" t="s">
        <v>191</v>
      </c>
    </row>
    <row r="72" spans="1:25" x14ac:dyDescent="0.15">
      <c r="A72">
        <v>333</v>
      </c>
      <c r="B72" t="s">
        <v>254</v>
      </c>
      <c r="C72" t="s">
        <v>173</v>
      </c>
      <c r="D72">
        <v>1</v>
      </c>
      <c r="E72">
        <v>1920</v>
      </c>
      <c r="F72">
        <v>25</v>
      </c>
      <c r="G72">
        <v>6</v>
      </c>
      <c r="N72">
        <v>3</v>
      </c>
      <c r="O72">
        <v>313</v>
      </c>
      <c r="P72">
        <v>3</v>
      </c>
      <c r="Q72">
        <v>316</v>
      </c>
      <c r="R72">
        <v>3</v>
      </c>
      <c r="T72" t="s">
        <v>163</v>
      </c>
      <c r="W72">
        <v>86</v>
      </c>
      <c r="X72">
        <v>1</v>
      </c>
      <c r="Y72" t="s">
        <v>191</v>
      </c>
    </row>
    <row r="73" spans="1:25" x14ac:dyDescent="0.15">
      <c r="A73">
        <v>341</v>
      </c>
      <c r="B73" t="s">
        <v>255</v>
      </c>
      <c r="C73" t="s">
        <v>174</v>
      </c>
      <c r="D73">
        <v>1</v>
      </c>
      <c r="E73">
        <v>3200</v>
      </c>
      <c r="N73">
        <v>4</v>
      </c>
      <c r="O73">
        <v>311</v>
      </c>
      <c r="P73">
        <v>5</v>
      </c>
      <c r="Q73">
        <v>313</v>
      </c>
      <c r="R73">
        <v>5</v>
      </c>
      <c r="S73">
        <v>315</v>
      </c>
      <c r="T73">
        <v>5</v>
      </c>
      <c r="W73">
        <v>109</v>
      </c>
      <c r="X73">
        <v>1</v>
      </c>
      <c r="Y73" t="s">
        <v>191</v>
      </c>
    </row>
    <row r="74" spans="1:25" x14ac:dyDescent="0.15">
      <c r="A74">
        <v>342</v>
      </c>
      <c r="B74" t="s">
        <v>256</v>
      </c>
      <c r="C74" t="s">
        <v>175</v>
      </c>
      <c r="D74">
        <v>3</v>
      </c>
      <c r="E74">
        <v>48</v>
      </c>
      <c r="N74">
        <v>4</v>
      </c>
      <c r="O74">
        <v>312</v>
      </c>
      <c r="P74">
        <v>5</v>
      </c>
      <c r="Q74">
        <v>314</v>
      </c>
      <c r="R74">
        <v>5</v>
      </c>
      <c r="S74">
        <v>316</v>
      </c>
      <c r="T74">
        <v>5</v>
      </c>
      <c r="W74">
        <v>216</v>
      </c>
      <c r="X74">
        <v>1</v>
      </c>
      <c r="Y74" t="s">
        <v>191</v>
      </c>
    </row>
    <row r="75" spans="1:25" x14ac:dyDescent="0.15">
      <c r="A75">
        <v>351</v>
      </c>
      <c r="B75" t="s">
        <v>257</v>
      </c>
      <c r="C75" t="s">
        <v>190</v>
      </c>
      <c r="D75">
        <v>1</v>
      </c>
      <c r="E75">
        <v>5139</v>
      </c>
      <c r="F75">
        <v>23</v>
      </c>
      <c r="G75">
        <v>19</v>
      </c>
      <c r="N75">
        <v>5</v>
      </c>
      <c r="O75">
        <v>311</v>
      </c>
      <c r="P75">
        <v>10</v>
      </c>
      <c r="Q75">
        <v>312</v>
      </c>
      <c r="R75">
        <v>10</v>
      </c>
      <c r="S75">
        <v>313</v>
      </c>
      <c r="T75">
        <v>10</v>
      </c>
      <c r="W75">
        <v>270</v>
      </c>
      <c r="X75">
        <v>1</v>
      </c>
      <c r="Y75" t="s">
        <v>191</v>
      </c>
    </row>
    <row r="76" spans="1:25" x14ac:dyDescent="0.15">
      <c r="A76">
        <v>352</v>
      </c>
      <c r="B76" t="s">
        <v>258</v>
      </c>
      <c r="C76" t="s">
        <v>164</v>
      </c>
      <c r="D76">
        <v>3</v>
      </c>
      <c r="E76">
        <v>96</v>
      </c>
      <c r="F76">
        <v>23</v>
      </c>
      <c r="G76">
        <v>19</v>
      </c>
      <c r="N76">
        <v>5</v>
      </c>
      <c r="O76">
        <v>314</v>
      </c>
      <c r="P76">
        <v>10</v>
      </c>
      <c r="Q76">
        <v>315</v>
      </c>
      <c r="R76">
        <v>10</v>
      </c>
      <c r="S76">
        <v>316</v>
      </c>
      <c r="T76">
        <v>10</v>
      </c>
      <c r="W76">
        <v>527</v>
      </c>
      <c r="X76">
        <v>1</v>
      </c>
      <c r="Y76" t="s">
        <v>191</v>
      </c>
    </row>
    <row r="77" spans="1:25" x14ac:dyDescent="0.15">
      <c r="A77">
        <v>353</v>
      </c>
      <c r="B77" t="s">
        <v>259</v>
      </c>
      <c r="C77" t="s">
        <v>166</v>
      </c>
      <c r="D77">
        <v>1</v>
      </c>
      <c r="E77">
        <v>5197</v>
      </c>
      <c r="F77">
        <v>3</v>
      </c>
      <c r="G77">
        <v>77</v>
      </c>
      <c r="N77">
        <v>5</v>
      </c>
      <c r="O77">
        <v>311</v>
      </c>
      <c r="P77">
        <v>10</v>
      </c>
      <c r="Q77">
        <v>315</v>
      </c>
      <c r="R77">
        <v>10</v>
      </c>
      <c r="S77">
        <v>316</v>
      </c>
      <c r="T77">
        <v>10</v>
      </c>
      <c r="W77">
        <v>523</v>
      </c>
      <c r="X77">
        <v>1</v>
      </c>
      <c r="Y77" t="s">
        <v>191</v>
      </c>
    </row>
    <row r="78" spans="1:25" x14ac:dyDescent="0.15">
      <c r="A78">
        <v>354</v>
      </c>
      <c r="B78" t="s">
        <v>260</v>
      </c>
      <c r="C78" t="s">
        <v>167</v>
      </c>
      <c r="D78">
        <v>3</v>
      </c>
      <c r="E78">
        <v>93</v>
      </c>
      <c r="F78">
        <v>25</v>
      </c>
      <c r="G78">
        <v>16</v>
      </c>
      <c r="N78">
        <v>5</v>
      </c>
      <c r="O78">
        <v>311</v>
      </c>
      <c r="P78">
        <v>10</v>
      </c>
      <c r="Q78">
        <v>312</v>
      </c>
      <c r="R78">
        <v>20</v>
      </c>
      <c r="T78" t="s">
        <v>163</v>
      </c>
      <c r="W78">
        <v>475</v>
      </c>
      <c r="X78">
        <v>1</v>
      </c>
      <c r="Y78" t="s">
        <v>191</v>
      </c>
    </row>
    <row r="79" spans="1:25" x14ac:dyDescent="0.15">
      <c r="A79">
        <v>355</v>
      </c>
      <c r="B79" t="s">
        <v>261</v>
      </c>
      <c r="C79" t="s">
        <v>168</v>
      </c>
      <c r="D79">
        <v>10</v>
      </c>
      <c r="E79">
        <v>72</v>
      </c>
      <c r="F79">
        <v>25</v>
      </c>
      <c r="G79">
        <v>16</v>
      </c>
      <c r="N79">
        <v>5</v>
      </c>
      <c r="O79">
        <v>313</v>
      </c>
      <c r="P79">
        <v>10</v>
      </c>
      <c r="Q79">
        <v>314</v>
      </c>
      <c r="R79">
        <v>20</v>
      </c>
      <c r="T79" t="s">
        <v>163</v>
      </c>
      <c r="W79">
        <v>776</v>
      </c>
      <c r="X79">
        <v>1</v>
      </c>
      <c r="Y79" t="s">
        <v>191</v>
      </c>
    </row>
    <row r="80" spans="1:25" x14ac:dyDescent="0.15">
      <c r="A80">
        <v>356</v>
      </c>
      <c r="B80" t="s">
        <v>262</v>
      </c>
      <c r="C80" t="s">
        <v>169</v>
      </c>
      <c r="D80">
        <v>1</v>
      </c>
      <c r="E80">
        <v>5136</v>
      </c>
      <c r="F80">
        <v>25</v>
      </c>
      <c r="G80">
        <v>16</v>
      </c>
      <c r="N80">
        <v>5</v>
      </c>
      <c r="O80">
        <v>315</v>
      </c>
      <c r="P80">
        <v>10</v>
      </c>
      <c r="Q80">
        <v>316</v>
      </c>
      <c r="R80">
        <v>20</v>
      </c>
      <c r="T80" t="s">
        <v>163</v>
      </c>
      <c r="W80">
        <v>231</v>
      </c>
      <c r="X80">
        <v>1</v>
      </c>
      <c r="Y80" t="s">
        <v>191</v>
      </c>
    </row>
    <row r="81" spans="1:25" x14ac:dyDescent="0.15">
      <c r="A81">
        <v>411</v>
      </c>
      <c r="B81" t="s">
        <v>263</v>
      </c>
      <c r="C81" t="s">
        <v>170</v>
      </c>
      <c r="D81">
        <v>1</v>
      </c>
      <c r="E81">
        <v>704</v>
      </c>
      <c r="N81">
        <v>1</v>
      </c>
      <c r="P81" t="s">
        <v>163</v>
      </c>
      <c r="R81" t="s">
        <v>163</v>
      </c>
      <c r="T81" t="s">
        <v>163</v>
      </c>
      <c r="W81">
        <v>24</v>
      </c>
      <c r="X81">
        <v>1</v>
      </c>
      <c r="Y81" t="s">
        <v>191</v>
      </c>
    </row>
    <row r="82" spans="1:25" x14ac:dyDescent="0.15">
      <c r="A82">
        <v>412</v>
      </c>
      <c r="B82" t="s">
        <v>264</v>
      </c>
      <c r="C82" t="s">
        <v>171</v>
      </c>
      <c r="D82">
        <v>23</v>
      </c>
      <c r="E82">
        <v>2</v>
      </c>
      <c r="N82">
        <v>1</v>
      </c>
      <c r="P82" t="s">
        <v>163</v>
      </c>
      <c r="R82" t="s">
        <v>163</v>
      </c>
      <c r="T82" t="s">
        <v>163</v>
      </c>
      <c r="W82">
        <v>10</v>
      </c>
      <c r="X82">
        <v>1</v>
      </c>
      <c r="Y82" t="s">
        <v>191</v>
      </c>
    </row>
    <row r="83" spans="1:25" x14ac:dyDescent="0.15">
      <c r="A83">
        <v>413</v>
      </c>
      <c r="B83" t="s">
        <v>265</v>
      </c>
      <c r="C83" t="s">
        <v>172</v>
      </c>
      <c r="D83">
        <v>3</v>
      </c>
      <c r="E83">
        <v>9</v>
      </c>
      <c r="N83">
        <v>1</v>
      </c>
      <c r="P83" t="s">
        <v>163</v>
      </c>
      <c r="R83" t="s">
        <v>163</v>
      </c>
      <c r="T83" t="s">
        <v>163</v>
      </c>
      <c r="W83">
        <v>41</v>
      </c>
      <c r="X83">
        <v>1</v>
      </c>
      <c r="Y83" t="s">
        <v>191</v>
      </c>
    </row>
    <row r="84" spans="1:25" x14ac:dyDescent="0.15">
      <c r="A84">
        <v>414</v>
      </c>
      <c r="B84" t="s">
        <v>266</v>
      </c>
      <c r="C84" t="s">
        <v>173</v>
      </c>
      <c r="D84">
        <v>25</v>
      </c>
      <c r="E84">
        <v>2</v>
      </c>
      <c r="N84">
        <v>1</v>
      </c>
      <c r="P84" t="s">
        <v>163</v>
      </c>
      <c r="R84" t="s">
        <v>163</v>
      </c>
      <c r="T84" t="s">
        <v>163</v>
      </c>
      <c r="W84">
        <v>7</v>
      </c>
      <c r="X84">
        <v>1</v>
      </c>
      <c r="Y84" t="s">
        <v>191</v>
      </c>
    </row>
    <row r="85" spans="1:25" x14ac:dyDescent="0.15">
      <c r="A85">
        <v>415</v>
      </c>
      <c r="B85" t="s">
        <v>267</v>
      </c>
      <c r="C85" t="s">
        <v>174</v>
      </c>
      <c r="D85">
        <v>10</v>
      </c>
      <c r="E85">
        <v>9</v>
      </c>
      <c r="N85">
        <v>1</v>
      </c>
      <c r="P85" t="s">
        <v>163</v>
      </c>
      <c r="R85" t="s">
        <v>163</v>
      </c>
      <c r="T85" t="s">
        <v>163</v>
      </c>
      <c r="W85">
        <v>90</v>
      </c>
      <c r="X85">
        <v>1</v>
      </c>
      <c r="Y85" t="s">
        <v>191</v>
      </c>
    </row>
    <row r="86" spans="1:25" x14ac:dyDescent="0.15">
      <c r="A86">
        <v>416</v>
      </c>
      <c r="B86" t="s">
        <v>268</v>
      </c>
      <c r="C86" t="s">
        <v>175</v>
      </c>
      <c r="D86">
        <v>1</v>
      </c>
      <c r="E86">
        <v>576</v>
      </c>
      <c r="N86">
        <v>1</v>
      </c>
      <c r="P86" t="s">
        <v>163</v>
      </c>
      <c r="R86" t="s">
        <v>163</v>
      </c>
      <c r="T86" t="s">
        <v>163</v>
      </c>
      <c r="W86">
        <v>20</v>
      </c>
      <c r="X86">
        <v>1</v>
      </c>
      <c r="Y86" t="s">
        <v>191</v>
      </c>
    </row>
    <row r="87" spans="1:25" x14ac:dyDescent="0.15">
      <c r="A87">
        <v>421</v>
      </c>
      <c r="B87" t="s">
        <v>269</v>
      </c>
      <c r="C87" t="s">
        <v>190</v>
      </c>
      <c r="D87">
        <v>1</v>
      </c>
      <c r="E87">
        <v>960</v>
      </c>
      <c r="N87">
        <v>2</v>
      </c>
      <c r="O87">
        <v>411</v>
      </c>
      <c r="P87">
        <v>1</v>
      </c>
      <c r="Q87">
        <v>412</v>
      </c>
      <c r="R87">
        <v>1</v>
      </c>
      <c r="T87" t="s">
        <v>163</v>
      </c>
      <c r="W87">
        <v>33</v>
      </c>
      <c r="X87">
        <v>1</v>
      </c>
      <c r="Y87" t="s">
        <v>191</v>
      </c>
    </row>
    <row r="88" spans="1:25" x14ac:dyDescent="0.15">
      <c r="A88">
        <v>422</v>
      </c>
      <c r="B88" t="s">
        <v>270</v>
      </c>
      <c r="C88" t="s">
        <v>164</v>
      </c>
      <c r="D88">
        <v>23</v>
      </c>
      <c r="E88">
        <v>3</v>
      </c>
      <c r="N88">
        <v>2</v>
      </c>
      <c r="O88">
        <v>413</v>
      </c>
      <c r="P88">
        <v>1</v>
      </c>
      <c r="Q88">
        <v>414</v>
      </c>
      <c r="R88">
        <v>1</v>
      </c>
      <c r="T88" t="s">
        <v>163</v>
      </c>
      <c r="W88">
        <v>15</v>
      </c>
      <c r="X88">
        <v>1</v>
      </c>
      <c r="Y88" t="s">
        <v>191</v>
      </c>
    </row>
    <row r="89" spans="1:25" x14ac:dyDescent="0.15">
      <c r="A89">
        <v>423</v>
      </c>
      <c r="B89" t="s">
        <v>271</v>
      </c>
      <c r="C89" t="s">
        <v>166</v>
      </c>
      <c r="D89">
        <v>3</v>
      </c>
      <c r="E89">
        <v>14</v>
      </c>
      <c r="N89">
        <v>2</v>
      </c>
      <c r="O89">
        <v>415</v>
      </c>
      <c r="P89">
        <v>1</v>
      </c>
      <c r="Q89">
        <v>416</v>
      </c>
      <c r="R89">
        <v>1</v>
      </c>
      <c r="T89" t="s">
        <v>163</v>
      </c>
      <c r="W89">
        <v>63</v>
      </c>
      <c r="X89">
        <v>1</v>
      </c>
      <c r="Y89" t="s">
        <v>191</v>
      </c>
    </row>
    <row r="90" spans="1:25" x14ac:dyDescent="0.15">
      <c r="A90">
        <v>424</v>
      </c>
      <c r="B90" t="s">
        <v>272</v>
      </c>
      <c r="C90" t="s">
        <v>167</v>
      </c>
      <c r="D90">
        <v>25</v>
      </c>
      <c r="E90">
        <v>3</v>
      </c>
      <c r="N90">
        <v>2</v>
      </c>
      <c r="O90">
        <v>411</v>
      </c>
      <c r="P90">
        <v>3</v>
      </c>
      <c r="R90" t="s">
        <v>163</v>
      </c>
      <c r="T90" t="s">
        <v>163</v>
      </c>
      <c r="W90">
        <v>11</v>
      </c>
      <c r="X90">
        <v>1</v>
      </c>
      <c r="Y90" t="s">
        <v>191</v>
      </c>
    </row>
    <row r="91" spans="1:25" x14ac:dyDescent="0.15">
      <c r="A91">
        <v>425</v>
      </c>
      <c r="B91" t="s">
        <v>273</v>
      </c>
      <c r="C91" t="s">
        <v>168</v>
      </c>
      <c r="D91">
        <v>10</v>
      </c>
      <c r="E91">
        <v>13</v>
      </c>
      <c r="N91">
        <v>2</v>
      </c>
      <c r="O91">
        <v>412</v>
      </c>
      <c r="P91">
        <v>3</v>
      </c>
      <c r="R91" t="s">
        <v>163</v>
      </c>
      <c r="T91" t="s">
        <v>163</v>
      </c>
      <c r="W91">
        <v>130</v>
      </c>
      <c r="X91">
        <v>1</v>
      </c>
      <c r="Y91" t="s">
        <v>191</v>
      </c>
    </row>
    <row r="92" spans="1:25" x14ac:dyDescent="0.15">
      <c r="A92">
        <v>426</v>
      </c>
      <c r="B92" t="s">
        <v>274</v>
      </c>
      <c r="C92" t="s">
        <v>169</v>
      </c>
      <c r="D92">
        <v>1</v>
      </c>
      <c r="E92">
        <v>960</v>
      </c>
      <c r="N92">
        <v>2</v>
      </c>
      <c r="O92">
        <v>413</v>
      </c>
      <c r="P92">
        <v>3</v>
      </c>
      <c r="R92" t="s">
        <v>163</v>
      </c>
      <c r="T92" t="s">
        <v>163</v>
      </c>
      <c r="W92">
        <v>33</v>
      </c>
      <c r="X92">
        <v>1</v>
      </c>
      <c r="Y92" t="s">
        <v>191</v>
      </c>
    </row>
    <row r="93" spans="1:25" x14ac:dyDescent="0.15">
      <c r="A93">
        <v>427</v>
      </c>
      <c r="B93" t="s">
        <v>275</v>
      </c>
      <c r="C93" t="s">
        <v>170</v>
      </c>
      <c r="D93">
        <v>1</v>
      </c>
      <c r="E93">
        <v>0</v>
      </c>
      <c r="N93">
        <v>2</v>
      </c>
      <c r="O93">
        <v>414</v>
      </c>
      <c r="P93">
        <v>3</v>
      </c>
      <c r="R93" t="s">
        <v>163</v>
      </c>
      <c r="T93" t="s">
        <v>163</v>
      </c>
      <c r="W93">
        <v>0</v>
      </c>
      <c r="X93">
        <v>1</v>
      </c>
      <c r="Y93" t="s">
        <v>191</v>
      </c>
    </row>
    <row r="94" spans="1:25" x14ac:dyDescent="0.15">
      <c r="A94">
        <v>428</v>
      </c>
      <c r="B94" t="s">
        <v>276</v>
      </c>
      <c r="C94" t="s">
        <v>171</v>
      </c>
      <c r="D94">
        <v>1</v>
      </c>
      <c r="E94">
        <v>0</v>
      </c>
      <c r="N94">
        <v>2</v>
      </c>
      <c r="O94">
        <v>415</v>
      </c>
      <c r="P94">
        <v>3</v>
      </c>
      <c r="R94" t="s">
        <v>163</v>
      </c>
      <c r="T94" t="s">
        <v>163</v>
      </c>
      <c r="W94">
        <v>0</v>
      </c>
      <c r="X94">
        <v>1</v>
      </c>
      <c r="Y94" t="s">
        <v>191</v>
      </c>
    </row>
    <row r="95" spans="1:25" x14ac:dyDescent="0.15">
      <c r="A95">
        <v>429</v>
      </c>
      <c r="B95" t="s">
        <v>277</v>
      </c>
      <c r="C95" t="s">
        <v>172</v>
      </c>
      <c r="D95">
        <v>1</v>
      </c>
      <c r="E95">
        <v>0</v>
      </c>
      <c r="N95">
        <v>2</v>
      </c>
      <c r="O95">
        <v>416</v>
      </c>
      <c r="P95">
        <v>3</v>
      </c>
      <c r="R95" t="s">
        <v>163</v>
      </c>
      <c r="T95" t="s">
        <v>163</v>
      </c>
      <c r="W95">
        <v>0</v>
      </c>
      <c r="X95">
        <v>1</v>
      </c>
      <c r="Y95" t="s">
        <v>191</v>
      </c>
    </row>
    <row r="96" spans="1:25" x14ac:dyDescent="0.15">
      <c r="A96">
        <v>431</v>
      </c>
      <c r="B96" t="s">
        <v>278</v>
      </c>
      <c r="C96" t="s">
        <v>173</v>
      </c>
      <c r="D96">
        <v>1</v>
      </c>
      <c r="E96">
        <v>1920</v>
      </c>
      <c r="F96">
        <v>23</v>
      </c>
      <c r="G96">
        <v>7</v>
      </c>
      <c r="N96">
        <v>3</v>
      </c>
      <c r="O96">
        <v>411</v>
      </c>
      <c r="P96">
        <v>3</v>
      </c>
      <c r="Q96">
        <v>414</v>
      </c>
      <c r="R96">
        <v>3</v>
      </c>
      <c r="T96" t="s">
        <v>163</v>
      </c>
      <c r="W96">
        <v>100</v>
      </c>
      <c r="X96">
        <v>1</v>
      </c>
      <c r="Y96" t="s">
        <v>191</v>
      </c>
    </row>
    <row r="97" spans="1:25" x14ac:dyDescent="0.15">
      <c r="A97">
        <v>432</v>
      </c>
      <c r="B97" t="s">
        <v>279</v>
      </c>
      <c r="C97" t="s">
        <v>174</v>
      </c>
      <c r="D97">
        <v>1</v>
      </c>
      <c r="E97">
        <v>1920</v>
      </c>
      <c r="F97">
        <v>3</v>
      </c>
      <c r="G97">
        <v>28</v>
      </c>
      <c r="N97">
        <v>3</v>
      </c>
      <c r="O97">
        <v>412</v>
      </c>
      <c r="P97">
        <v>3</v>
      </c>
      <c r="Q97">
        <v>415</v>
      </c>
      <c r="R97">
        <v>3</v>
      </c>
      <c r="T97" t="s">
        <v>163</v>
      </c>
      <c r="W97">
        <v>191</v>
      </c>
      <c r="X97">
        <v>1</v>
      </c>
      <c r="Y97" t="s">
        <v>191</v>
      </c>
    </row>
    <row r="98" spans="1:25" x14ac:dyDescent="0.15">
      <c r="A98">
        <v>433</v>
      </c>
      <c r="B98" t="s">
        <v>280</v>
      </c>
      <c r="C98" t="s">
        <v>175</v>
      </c>
      <c r="D98">
        <v>1</v>
      </c>
      <c r="E98">
        <v>1920</v>
      </c>
      <c r="F98">
        <v>25</v>
      </c>
      <c r="G98">
        <v>6</v>
      </c>
      <c r="N98">
        <v>3</v>
      </c>
      <c r="O98">
        <v>413</v>
      </c>
      <c r="P98">
        <v>3</v>
      </c>
      <c r="Q98">
        <v>416</v>
      </c>
      <c r="R98">
        <v>3</v>
      </c>
      <c r="T98" t="s">
        <v>163</v>
      </c>
      <c r="W98">
        <v>86</v>
      </c>
      <c r="X98">
        <v>1</v>
      </c>
      <c r="Y98" t="s">
        <v>191</v>
      </c>
    </row>
    <row r="99" spans="1:25" x14ac:dyDescent="0.15">
      <c r="A99">
        <v>441</v>
      </c>
      <c r="B99" t="s">
        <v>281</v>
      </c>
      <c r="C99" t="s">
        <v>190</v>
      </c>
      <c r="D99">
        <v>1</v>
      </c>
      <c r="E99">
        <v>3200</v>
      </c>
      <c r="N99">
        <v>4</v>
      </c>
      <c r="O99">
        <v>411</v>
      </c>
      <c r="P99">
        <v>5</v>
      </c>
      <c r="Q99">
        <v>413</v>
      </c>
      <c r="R99">
        <v>5</v>
      </c>
      <c r="S99">
        <v>415</v>
      </c>
      <c r="T99">
        <v>5</v>
      </c>
      <c r="W99">
        <v>109</v>
      </c>
      <c r="X99">
        <v>1</v>
      </c>
      <c r="Y99" t="s">
        <v>191</v>
      </c>
    </row>
    <row r="100" spans="1:25" x14ac:dyDescent="0.15">
      <c r="A100">
        <v>442</v>
      </c>
      <c r="B100" t="s">
        <v>282</v>
      </c>
      <c r="C100" t="s">
        <v>164</v>
      </c>
      <c r="D100">
        <v>3</v>
      </c>
      <c r="E100">
        <v>48</v>
      </c>
      <c r="N100">
        <v>4</v>
      </c>
      <c r="O100">
        <v>412</v>
      </c>
      <c r="P100">
        <v>5</v>
      </c>
      <c r="Q100">
        <v>414</v>
      </c>
      <c r="R100">
        <v>5</v>
      </c>
      <c r="S100">
        <v>416</v>
      </c>
      <c r="T100">
        <v>5</v>
      </c>
      <c r="W100">
        <v>216</v>
      </c>
      <c r="X100">
        <v>1</v>
      </c>
      <c r="Y100" t="s">
        <v>191</v>
      </c>
    </row>
    <row r="101" spans="1:25" x14ac:dyDescent="0.15">
      <c r="A101">
        <v>451</v>
      </c>
      <c r="B101" t="s">
        <v>283</v>
      </c>
      <c r="C101" t="s">
        <v>166</v>
      </c>
      <c r="D101">
        <v>1</v>
      </c>
      <c r="E101">
        <v>5139</v>
      </c>
      <c r="F101">
        <v>23</v>
      </c>
      <c r="G101">
        <v>19</v>
      </c>
      <c r="N101">
        <v>5</v>
      </c>
      <c r="O101">
        <v>411</v>
      </c>
      <c r="P101">
        <v>10</v>
      </c>
      <c r="Q101">
        <v>412</v>
      </c>
      <c r="R101">
        <v>10</v>
      </c>
      <c r="S101">
        <v>413</v>
      </c>
      <c r="T101">
        <v>10</v>
      </c>
      <c r="W101">
        <v>270</v>
      </c>
      <c r="X101">
        <v>1</v>
      </c>
      <c r="Y101" t="s">
        <v>191</v>
      </c>
    </row>
    <row r="102" spans="1:25" x14ac:dyDescent="0.15">
      <c r="A102">
        <v>452</v>
      </c>
      <c r="B102" t="s">
        <v>284</v>
      </c>
      <c r="C102" t="s">
        <v>167</v>
      </c>
      <c r="D102">
        <v>3</v>
      </c>
      <c r="E102">
        <v>96</v>
      </c>
      <c r="F102">
        <v>23</v>
      </c>
      <c r="G102">
        <v>19</v>
      </c>
      <c r="N102">
        <v>5</v>
      </c>
      <c r="O102">
        <v>414</v>
      </c>
      <c r="P102">
        <v>10</v>
      </c>
      <c r="Q102">
        <v>415</v>
      </c>
      <c r="R102">
        <v>10</v>
      </c>
      <c r="S102">
        <v>416</v>
      </c>
      <c r="T102">
        <v>10</v>
      </c>
      <c r="W102">
        <v>527</v>
      </c>
      <c r="X102">
        <v>1</v>
      </c>
      <c r="Y102" t="s">
        <v>191</v>
      </c>
    </row>
    <row r="103" spans="1:25" x14ac:dyDescent="0.15">
      <c r="A103">
        <v>453</v>
      </c>
      <c r="B103" t="s">
        <v>285</v>
      </c>
      <c r="C103" t="s">
        <v>168</v>
      </c>
      <c r="D103">
        <v>1</v>
      </c>
      <c r="E103">
        <v>5197</v>
      </c>
      <c r="F103">
        <v>3</v>
      </c>
      <c r="G103">
        <v>77</v>
      </c>
      <c r="N103">
        <v>5</v>
      </c>
      <c r="O103">
        <v>411</v>
      </c>
      <c r="P103">
        <v>10</v>
      </c>
      <c r="Q103">
        <v>415</v>
      </c>
      <c r="R103">
        <v>10</v>
      </c>
      <c r="S103">
        <v>416</v>
      </c>
      <c r="T103">
        <v>10</v>
      </c>
      <c r="W103">
        <v>523</v>
      </c>
      <c r="X103">
        <v>1</v>
      </c>
      <c r="Y103" t="s">
        <v>191</v>
      </c>
    </row>
    <row r="104" spans="1:25" x14ac:dyDescent="0.15">
      <c r="A104">
        <v>454</v>
      </c>
      <c r="B104" t="s">
        <v>286</v>
      </c>
      <c r="C104" t="s">
        <v>169</v>
      </c>
      <c r="D104">
        <v>3</v>
      </c>
      <c r="E104">
        <v>93</v>
      </c>
      <c r="F104">
        <v>25</v>
      </c>
      <c r="G104">
        <v>16</v>
      </c>
      <c r="N104">
        <v>5</v>
      </c>
      <c r="O104">
        <v>411</v>
      </c>
      <c r="P104">
        <v>10</v>
      </c>
      <c r="Q104">
        <v>412</v>
      </c>
      <c r="R104">
        <v>20</v>
      </c>
      <c r="T104" t="s">
        <v>163</v>
      </c>
      <c r="W104">
        <v>475</v>
      </c>
      <c r="X104">
        <v>1</v>
      </c>
      <c r="Y104" t="s">
        <v>191</v>
      </c>
    </row>
    <row r="105" spans="1:25" x14ac:dyDescent="0.15">
      <c r="A105">
        <v>455</v>
      </c>
      <c r="B105" t="s">
        <v>287</v>
      </c>
      <c r="C105" t="s">
        <v>170</v>
      </c>
      <c r="D105">
        <v>10</v>
      </c>
      <c r="E105">
        <v>72</v>
      </c>
      <c r="F105">
        <v>25</v>
      </c>
      <c r="G105">
        <v>16</v>
      </c>
      <c r="N105">
        <v>5</v>
      </c>
      <c r="O105">
        <v>413</v>
      </c>
      <c r="P105">
        <v>10</v>
      </c>
      <c r="Q105">
        <v>414</v>
      </c>
      <c r="R105">
        <v>20</v>
      </c>
      <c r="T105" t="s">
        <v>163</v>
      </c>
      <c r="W105">
        <v>776</v>
      </c>
      <c r="X105">
        <v>1</v>
      </c>
      <c r="Y105" t="s">
        <v>191</v>
      </c>
    </row>
    <row r="106" spans="1:25" x14ac:dyDescent="0.15">
      <c r="A106">
        <v>456</v>
      </c>
      <c r="B106" t="s">
        <v>288</v>
      </c>
      <c r="C106" t="s">
        <v>171</v>
      </c>
      <c r="D106">
        <v>1</v>
      </c>
      <c r="E106">
        <v>5136</v>
      </c>
      <c r="F106">
        <v>25</v>
      </c>
      <c r="G106">
        <v>16</v>
      </c>
      <c r="N106">
        <v>5</v>
      </c>
      <c r="O106">
        <v>415</v>
      </c>
      <c r="P106">
        <v>10</v>
      </c>
      <c r="Q106">
        <v>416</v>
      </c>
      <c r="R106">
        <v>20</v>
      </c>
      <c r="T106" t="s">
        <v>163</v>
      </c>
      <c r="W106">
        <v>231</v>
      </c>
      <c r="X106">
        <v>1</v>
      </c>
      <c r="Y106" t="s">
        <v>191</v>
      </c>
    </row>
    <row r="107" spans="1:25" x14ac:dyDescent="0.15">
      <c r="A107">
        <v>511</v>
      </c>
      <c r="B107" t="s">
        <v>289</v>
      </c>
      <c r="C107" t="s">
        <v>172</v>
      </c>
      <c r="D107">
        <v>1</v>
      </c>
      <c r="E107">
        <v>704</v>
      </c>
      <c r="N107">
        <v>1</v>
      </c>
      <c r="P107" t="s">
        <v>163</v>
      </c>
      <c r="R107" t="s">
        <v>163</v>
      </c>
      <c r="T107" t="s">
        <v>163</v>
      </c>
      <c r="W107">
        <v>24</v>
      </c>
      <c r="X107">
        <v>1</v>
      </c>
      <c r="Y107" t="s">
        <v>191</v>
      </c>
    </row>
    <row r="108" spans="1:25" x14ac:dyDescent="0.15">
      <c r="A108">
        <v>512</v>
      </c>
      <c r="B108" t="s">
        <v>290</v>
      </c>
      <c r="C108" t="s">
        <v>173</v>
      </c>
      <c r="D108">
        <v>23</v>
      </c>
      <c r="E108">
        <v>2</v>
      </c>
      <c r="N108">
        <v>1</v>
      </c>
      <c r="P108" t="s">
        <v>163</v>
      </c>
      <c r="R108" t="s">
        <v>163</v>
      </c>
      <c r="T108" t="s">
        <v>163</v>
      </c>
      <c r="W108">
        <v>10</v>
      </c>
      <c r="X108">
        <v>1</v>
      </c>
      <c r="Y108" t="s">
        <v>191</v>
      </c>
    </row>
    <row r="109" spans="1:25" x14ac:dyDescent="0.15">
      <c r="A109">
        <v>513</v>
      </c>
      <c r="B109" t="s">
        <v>291</v>
      </c>
      <c r="C109" t="s">
        <v>174</v>
      </c>
      <c r="D109">
        <v>3</v>
      </c>
      <c r="E109">
        <v>9</v>
      </c>
      <c r="N109">
        <v>1</v>
      </c>
      <c r="P109" t="s">
        <v>163</v>
      </c>
      <c r="R109" t="s">
        <v>163</v>
      </c>
      <c r="T109" t="s">
        <v>163</v>
      </c>
      <c r="W109">
        <v>41</v>
      </c>
      <c r="X109">
        <v>1</v>
      </c>
      <c r="Y109" t="s">
        <v>191</v>
      </c>
    </row>
    <row r="110" spans="1:25" x14ac:dyDescent="0.15">
      <c r="A110">
        <v>514</v>
      </c>
      <c r="B110" t="s">
        <v>292</v>
      </c>
      <c r="C110" t="s">
        <v>175</v>
      </c>
      <c r="D110">
        <v>25</v>
      </c>
      <c r="E110">
        <v>2</v>
      </c>
      <c r="N110">
        <v>1</v>
      </c>
      <c r="P110" t="s">
        <v>163</v>
      </c>
      <c r="R110" t="s">
        <v>163</v>
      </c>
      <c r="T110" t="s">
        <v>163</v>
      </c>
      <c r="W110">
        <v>7</v>
      </c>
      <c r="X110">
        <v>1</v>
      </c>
      <c r="Y110" t="s">
        <v>191</v>
      </c>
    </row>
    <row r="111" spans="1:25" x14ac:dyDescent="0.15">
      <c r="A111">
        <v>515</v>
      </c>
      <c r="B111" t="s">
        <v>293</v>
      </c>
      <c r="C111" t="s">
        <v>190</v>
      </c>
      <c r="D111">
        <v>10</v>
      </c>
      <c r="E111">
        <v>9</v>
      </c>
      <c r="N111">
        <v>1</v>
      </c>
      <c r="P111" t="s">
        <v>163</v>
      </c>
      <c r="R111" t="s">
        <v>163</v>
      </c>
      <c r="T111" t="s">
        <v>163</v>
      </c>
      <c r="W111">
        <v>90</v>
      </c>
      <c r="X111">
        <v>1</v>
      </c>
      <c r="Y111" t="s">
        <v>191</v>
      </c>
    </row>
    <row r="112" spans="1:25" x14ac:dyDescent="0.15">
      <c r="A112">
        <v>516</v>
      </c>
      <c r="B112" t="s">
        <v>294</v>
      </c>
      <c r="C112" t="s">
        <v>164</v>
      </c>
      <c r="D112">
        <v>1</v>
      </c>
      <c r="E112">
        <v>576</v>
      </c>
      <c r="N112">
        <v>1</v>
      </c>
      <c r="P112" t="s">
        <v>163</v>
      </c>
      <c r="R112" t="s">
        <v>163</v>
      </c>
      <c r="T112" t="s">
        <v>163</v>
      </c>
      <c r="W112">
        <v>20</v>
      </c>
      <c r="X112">
        <v>1</v>
      </c>
      <c r="Y112" t="s">
        <v>191</v>
      </c>
    </row>
    <row r="113" spans="1:25" x14ac:dyDescent="0.15">
      <c r="A113">
        <v>521</v>
      </c>
      <c r="B113" t="s">
        <v>295</v>
      </c>
      <c r="C113" t="s">
        <v>166</v>
      </c>
      <c r="D113">
        <v>1</v>
      </c>
      <c r="E113">
        <v>960</v>
      </c>
      <c r="N113">
        <v>2</v>
      </c>
      <c r="O113">
        <v>511</v>
      </c>
      <c r="P113">
        <v>1</v>
      </c>
      <c r="Q113">
        <v>512</v>
      </c>
      <c r="R113">
        <v>1</v>
      </c>
      <c r="T113" t="s">
        <v>163</v>
      </c>
      <c r="W113">
        <v>33</v>
      </c>
      <c r="X113">
        <v>1</v>
      </c>
      <c r="Y113" t="s">
        <v>191</v>
      </c>
    </row>
    <row r="114" spans="1:25" x14ac:dyDescent="0.15">
      <c r="A114">
        <v>522</v>
      </c>
      <c r="B114" t="s">
        <v>296</v>
      </c>
      <c r="C114" t="s">
        <v>167</v>
      </c>
      <c r="D114">
        <v>23</v>
      </c>
      <c r="E114">
        <v>3</v>
      </c>
      <c r="N114">
        <v>2</v>
      </c>
      <c r="O114">
        <v>513</v>
      </c>
      <c r="P114">
        <v>1</v>
      </c>
      <c r="Q114">
        <v>514</v>
      </c>
      <c r="R114">
        <v>1</v>
      </c>
      <c r="T114" t="s">
        <v>163</v>
      </c>
      <c r="W114">
        <v>15</v>
      </c>
      <c r="X114">
        <v>1</v>
      </c>
      <c r="Y114" t="s">
        <v>191</v>
      </c>
    </row>
    <row r="115" spans="1:25" x14ac:dyDescent="0.15">
      <c r="A115">
        <v>523</v>
      </c>
      <c r="B115" t="s">
        <v>297</v>
      </c>
      <c r="C115" t="s">
        <v>168</v>
      </c>
      <c r="D115">
        <v>3</v>
      </c>
      <c r="E115">
        <v>14</v>
      </c>
      <c r="N115">
        <v>2</v>
      </c>
      <c r="O115">
        <v>515</v>
      </c>
      <c r="P115">
        <v>1</v>
      </c>
      <c r="Q115">
        <v>516</v>
      </c>
      <c r="R115">
        <v>1</v>
      </c>
      <c r="T115" t="s">
        <v>163</v>
      </c>
      <c r="W115">
        <v>63</v>
      </c>
      <c r="X115">
        <v>1</v>
      </c>
      <c r="Y115" t="s">
        <v>191</v>
      </c>
    </row>
    <row r="116" spans="1:25" x14ac:dyDescent="0.15">
      <c r="A116">
        <v>524</v>
      </c>
      <c r="B116" t="s">
        <v>298</v>
      </c>
      <c r="C116" t="s">
        <v>169</v>
      </c>
      <c r="D116">
        <v>25</v>
      </c>
      <c r="E116">
        <v>3</v>
      </c>
      <c r="N116">
        <v>2</v>
      </c>
      <c r="O116">
        <v>511</v>
      </c>
      <c r="P116">
        <v>3</v>
      </c>
      <c r="R116" t="s">
        <v>163</v>
      </c>
      <c r="T116" t="s">
        <v>163</v>
      </c>
      <c r="W116">
        <v>11</v>
      </c>
      <c r="X116">
        <v>1</v>
      </c>
      <c r="Y116" t="s">
        <v>191</v>
      </c>
    </row>
    <row r="117" spans="1:25" x14ac:dyDescent="0.15">
      <c r="A117">
        <v>525</v>
      </c>
      <c r="B117" t="s">
        <v>299</v>
      </c>
      <c r="C117" t="s">
        <v>170</v>
      </c>
      <c r="D117">
        <v>10</v>
      </c>
      <c r="E117">
        <v>13</v>
      </c>
      <c r="N117">
        <v>2</v>
      </c>
      <c r="O117">
        <v>512</v>
      </c>
      <c r="P117">
        <v>3</v>
      </c>
      <c r="R117" t="s">
        <v>163</v>
      </c>
      <c r="T117" t="s">
        <v>163</v>
      </c>
      <c r="W117">
        <v>130</v>
      </c>
      <c r="X117">
        <v>1</v>
      </c>
      <c r="Y117" t="s">
        <v>191</v>
      </c>
    </row>
    <row r="118" spans="1:25" x14ac:dyDescent="0.15">
      <c r="A118">
        <v>526</v>
      </c>
      <c r="B118" t="s">
        <v>300</v>
      </c>
      <c r="C118" t="s">
        <v>171</v>
      </c>
      <c r="D118">
        <v>1</v>
      </c>
      <c r="E118">
        <v>960</v>
      </c>
      <c r="N118">
        <v>2</v>
      </c>
      <c r="O118">
        <v>513</v>
      </c>
      <c r="P118">
        <v>3</v>
      </c>
      <c r="R118" t="s">
        <v>163</v>
      </c>
      <c r="T118" t="s">
        <v>163</v>
      </c>
      <c r="W118">
        <v>33</v>
      </c>
      <c r="X118">
        <v>1</v>
      </c>
      <c r="Y118" t="s">
        <v>191</v>
      </c>
    </row>
    <row r="119" spans="1:25" x14ac:dyDescent="0.15">
      <c r="A119">
        <v>527</v>
      </c>
      <c r="B119" t="s">
        <v>301</v>
      </c>
      <c r="C119" t="s">
        <v>172</v>
      </c>
      <c r="D119">
        <v>1</v>
      </c>
      <c r="E119">
        <v>0</v>
      </c>
      <c r="N119">
        <v>2</v>
      </c>
      <c r="O119">
        <v>514</v>
      </c>
      <c r="P119">
        <v>3</v>
      </c>
      <c r="R119" t="s">
        <v>163</v>
      </c>
      <c r="T119" t="s">
        <v>163</v>
      </c>
      <c r="W119">
        <v>0</v>
      </c>
      <c r="X119">
        <v>1</v>
      </c>
      <c r="Y119" t="s">
        <v>191</v>
      </c>
    </row>
    <row r="120" spans="1:25" x14ac:dyDescent="0.15">
      <c r="A120">
        <v>528</v>
      </c>
      <c r="B120" t="s">
        <v>302</v>
      </c>
      <c r="C120" t="s">
        <v>173</v>
      </c>
      <c r="D120">
        <v>1</v>
      </c>
      <c r="E120">
        <v>0</v>
      </c>
      <c r="N120">
        <v>2</v>
      </c>
      <c r="O120">
        <v>515</v>
      </c>
      <c r="P120">
        <v>3</v>
      </c>
      <c r="R120" t="s">
        <v>163</v>
      </c>
      <c r="T120" t="s">
        <v>163</v>
      </c>
      <c r="W120">
        <v>0</v>
      </c>
      <c r="X120">
        <v>1</v>
      </c>
      <c r="Y120" t="s">
        <v>191</v>
      </c>
    </row>
    <row r="121" spans="1:25" x14ac:dyDescent="0.15">
      <c r="A121">
        <v>529</v>
      </c>
      <c r="B121" t="s">
        <v>303</v>
      </c>
      <c r="C121" t="s">
        <v>174</v>
      </c>
      <c r="D121">
        <v>1</v>
      </c>
      <c r="E121">
        <v>0</v>
      </c>
      <c r="N121">
        <v>2</v>
      </c>
      <c r="O121">
        <v>516</v>
      </c>
      <c r="P121">
        <v>3</v>
      </c>
      <c r="R121" t="s">
        <v>163</v>
      </c>
      <c r="T121" t="s">
        <v>163</v>
      </c>
      <c r="W121">
        <v>0</v>
      </c>
      <c r="X121">
        <v>1</v>
      </c>
      <c r="Y121" t="s">
        <v>191</v>
      </c>
    </row>
    <row r="122" spans="1:25" x14ac:dyDescent="0.15">
      <c r="A122">
        <v>531</v>
      </c>
      <c r="B122" t="s">
        <v>304</v>
      </c>
      <c r="C122" t="s">
        <v>175</v>
      </c>
      <c r="D122">
        <v>1</v>
      </c>
      <c r="E122">
        <v>1920</v>
      </c>
      <c r="F122">
        <v>23</v>
      </c>
      <c r="G122">
        <v>7</v>
      </c>
      <c r="N122">
        <v>3</v>
      </c>
      <c r="O122">
        <v>511</v>
      </c>
      <c r="P122">
        <v>3</v>
      </c>
      <c r="Q122">
        <v>514</v>
      </c>
      <c r="R122">
        <v>3</v>
      </c>
      <c r="T122" t="s">
        <v>163</v>
      </c>
      <c r="W122">
        <v>100</v>
      </c>
      <c r="X122">
        <v>1</v>
      </c>
      <c r="Y122" t="s">
        <v>191</v>
      </c>
    </row>
    <row r="123" spans="1:25" x14ac:dyDescent="0.15">
      <c r="A123">
        <v>532</v>
      </c>
      <c r="B123" t="s">
        <v>305</v>
      </c>
      <c r="C123" t="s">
        <v>190</v>
      </c>
      <c r="D123">
        <v>1</v>
      </c>
      <c r="E123">
        <v>1920</v>
      </c>
      <c r="F123">
        <v>3</v>
      </c>
      <c r="G123">
        <v>28</v>
      </c>
      <c r="N123">
        <v>3</v>
      </c>
      <c r="O123">
        <v>512</v>
      </c>
      <c r="P123">
        <v>3</v>
      </c>
      <c r="Q123">
        <v>515</v>
      </c>
      <c r="R123">
        <v>3</v>
      </c>
      <c r="T123" t="s">
        <v>163</v>
      </c>
      <c r="W123">
        <v>191</v>
      </c>
      <c r="X123">
        <v>1</v>
      </c>
      <c r="Y123" t="s">
        <v>191</v>
      </c>
    </row>
    <row r="124" spans="1:25" x14ac:dyDescent="0.15">
      <c r="A124">
        <v>533</v>
      </c>
      <c r="B124" t="s">
        <v>306</v>
      </c>
      <c r="C124" t="s">
        <v>164</v>
      </c>
      <c r="D124">
        <v>1</v>
      </c>
      <c r="E124">
        <v>1920</v>
      </c>
      <c r="F124">
        <v>25</v>
      </c>
      <c r="G124">
        <v>6</v>
      </c>
      <c r="N124">
        <v>3</v>
      </c>
      <c r="O124">
        <v>513</v>
      </c>
      <c r="P124">
        <v>3</v>
      </c>
      <c r="Q124">
        <v>516</v>
      </c>
      <c r="R124">
        <v>3</v>
      </c>
      <c r="T124" t="s">
        <v>163</v>
      </c>
      <c r="W124">
        <v>86</v>
      </c>
      <c r="X124">
        <v>1</v>
      </c>
      <c r="Y124" t="s">
        <v>191</v>
      </c>
    </row>
    <row r="125" spans="1:25" x14ac:dyDescent="0.15">
      <c r="A125">
        <v>541</v>
      </c>
      <c r="B125" t="s">
        <v>307</v>
      </c>
      <c r="C125" t="s">
        <v>166</v>
      </c>
      <c r="D125">
        <v>1</v>
      </c>
      <c r="E125">
        <v>3200</v>
      </c>
      <c r="N125">
        <v>4</v>
      </c>
      <c r="O125">
        <v>511</v>
      </c>
      <c r="P125">
        <v>5</v>
      </c>
      <c r="Q125">
        <v>513</v>
      </c>
      <c r="R125">
        <v>5</v>
      </c>
      <c r="S125">
        <v>515</v>
      </c>
      <c r="T125">
        <v>5</v>
      </c>
      <c r="W125">
        <v>109</v>
      </c>
      <c r="X125">
        <v>1</v>
      </c>
      <c r="Y125" t="s">
        <v>191</v>
      </c>
    </row>
    <row r="126" spans="1:25" x14ac:dyDescent="0.15">
      <c r="A126">
        <v>542</v>
      </c>
      <c r="B126" t="s">
        <v>308</v>
      </c>
      <c r="C126" t="s">
        <v>167</v>
      </c>
      <c r="D126">
        <v>3</v>
      </c>
      <c r="E126">
        <v>48</v>
      </c>
      <c r="N126">
        <v>4</v>
      </c>
      <c r="O126">
        <v>512</v>
      </c>
      <c r="P126">
        <v>5</v>
      </c>
      <c r="Q126">
        <v>514</v>
      </c>
      <c r="R126">
        <v>5</v>
      </c>
      <c r="S126">
        <v>516</v>
      </c>
      <c r="T126">
        <v>5</v>
      </c>
      <c r="W126">
        <v>216</v>
      </c>
      <c r="X126">
        <v>1</v>
      </c>
      <c r="Y126" t="s">
        <v>191</v>
      </c>
    </row>
    <row r="127" spans="1:25" x14ac:dyDescent="0.15">
      <c r="A127">
        <v>551</v>
      </c>
      <c r="B127" t="s">
        <v>309</v>
      </c>
      <c r="C127" t="s">
        <v>168</v>
      </c>
      <c r="D127">
        <v>1</v>
      </c>
      <c r="E127">
        <v>5139</v>
      </c>
      <c r="F127">
        <v>23</v>
      </c>
      <c r="G127">
        <v>19</v>
      </c>
      <c r="N127">
        <v>5</v>
      </c>
      <c r="O127">
        <v>511</v>
      </c>
      <c r="P127">
        <v>10</v>
      </c>
      <c r="Q127">
        <v>512</v>
      </c>
      <c r="R127">
        <v>10</v>
      </c>
      <c r="S127">
        <v>513</v>
      </c>
      <c r="T127">
        <v>10</v>
      </c>
      <c r="W127">
        <v>270</v>
      </c>
      <c r="X127">
        <v>1</v>
      </c>
      <c r="Y127" t="s">
        <v>191</v>
      </c>
    </row>
    <row r="128" spans="1:25" x14ac:dyDescent="0.15">
      <c r="A128">
        <v>552</v>
      </c>
      <c r="B128" t="s">
        <v>310</v>
      </c>
      <c r="C128" t="s">
        <v>169</v>
      </c>
      <c r="D128">
        <v>3</v>
      </c>
      <c r="E128">
        <v>96</v>
      </c>
      <c r="F128">
        <v>23</v>
      </c>
      <c r="G128">
        <v>19</v>
      </c>
      <c r="N128">
        <v>5</v>
      </c>
      <c r="O128">
        <v>514</v>
      </c>
      <c r="P128">
        <v>10</v>
      </c>
      <c r="Q128">
        <v>515</v>
      </c>
      <c r="R128">
        <v>10</v>
      </c>
      <c r="S128">
        <v>516</v>
      </c>
      <c r="T128">
        <v>10</v>
      </c>
      <c r="W128">
        <v>527</v>
      </c>
      <c r="X128">
        <v>1</v>
      </c>
      <c r="Y128" t="s">
        <v>191</v>
      </c>
    </row>
    <row r="129" spans="1:25" x14ac:dyDescent="0.15">
      <c r="A129">
        <v>553</v>
      </c>
      <c r="B129" t="s">
        <v>311</v>
      </c>
      <c r="C129" t="s">
        <v>170</v>
      </c>
      <c r="D129">
        <v>1</v>
      </c>
      <c r="E129">
        <v>5197</v>
      </c>
      <c r="F129">
        <v>3</v>
      </c>
      <c r="G129">
        <v>77</v>
      </c>
      <c r="N129">
        <v>5</v>
      </c>
      <c r="O129">
        <v>511</v>
      </c>
      <c r="P129">
        <v>10</v>
      </c>
      <c r="Q129">
        <v>515</v>
      </c>
      <c r="R129">
        <v>10</v>
      </c>
      <c r="S129">
        <v>516</v>
      </c>
      <c r="T129">
        <v>10</v>
      </c>
      <c r="W129">
        <v>523</v>
      </c>
      <c r="X129">
        <v>1</v>
      </c>
      <c r="Y129" t="s">
        <v>191</v>
      </c>
    </row>
    <row r="130" spans="1:25" x14ac:dyDescent="0.15">
      <c r="A130">
        <v>554</v>
      </c>
      <c r="B130" t="s">
        <v>312</v>
      </c>
      <c r="C130" t="s">
        <v>171</v>
      </c>
      <c r="D130">
        <v>3</v>
      </c>
      <c r="E130">
        <v>93</v>
      </c>
      <c r="F130">
        <v>25</v>
      </c>
      <c r="G130">
        <v>16</v>
      </c>
      <c r="N130">
        <v>5</v>
      </c>
      <c r="O130">
        <v>511</v>
      </c>
      <c r="P130">
        <v>10</v>
      </c>
      <c r="Q130">
        <v>512</v>
      </c>
      <c r="R130">
        <v>20</v>
      </c>
      <c r="T130" t="s">
        <v>163</v>
      </c>
      <c r="W130">
        <v>475</v>
      </c>
      <c r="X130">
        <v>1</v>
      </c>
      <c r="Y130" t="s">
        <v>191</v>
      </c>
    </row>
    <row r="131" spans="1:25" x14ac:dyDescent="0.15">
      <c r="A131">
        <v>555</v>
      </c>
      <c r="B131" t="s">
        <v>313</v>
      </c>
      <c r="C131" t="s">
        <v>172</v>
      </c>
      <c r="D131">
        <v>10</v>
      </c>
      <c r="E131">
        <v>72</v>
      </c>
      <c r="F131">
        <v>25</v>
      </c>
      <c r="G131">
        <v>16</v>
      </c>
      <c r="N131">
        <v>5</v>
      </c>
      <c r="O131">
        <v>513</v>
      </c>
      <c r="P131">
        <v>10</v>
      </c>
      <c r="Q131">
        <v>514</v>
      </c>
      <c r="R131">
        <v>20</v>
      </c>
      <c r="T131" t="s">
        <v>163</v>
      </c>
      <c r="W131">
        <v>776</v>
      </c>
      <c r="X131">
        <v>1</v>
      </c>
      <c r="Y131" t="s">
        <v>191</v>
      </c>
    </row>
    <row r="132" spans="1:25" x14ac:dyDescent="0.15">
      <c r="A132">
        <v>556</v>
      </c>
      <c r="B132" t="s">
        <v>314</v>
      </c>
      <c r="C132" t="s">
        <v>173</v>
      </c>
      <c r="D132">
        <v>1</v>
      </c>
      <c r="E132">
        <v>5136</v>
      </c>
      <c r="F132">
        <v>25</v>
      </c>
      <c r="G132">
        <v>16</v>
      </c>
      <c r="N132">
        <v>5</v>
      </c>
      <c r="O132">
        <v>515</v>
      </c>
      <c r="P132">
        <v>10</v>
      </c>
      <c r="Q132">
        <v>516</v>
      </c>
      <c r="R132">
        <v>20</v>
      </c>
      <c r="T132" t="s">
        <v>163</v>
      </c>
      <c r="W132">
        <v>231</v>
      </c>
      <c r="X132">
        <v>1</v>
      </c>
      <c r="Y132" t="s">
        <v>191</v>
      </c>
    </row>
    <row r="133" spans="1:25" x14ac:dyDescent="0.15">
      <c r="A133">
        <v>611</v>
      </c>
      <c r="B133" t="s">
        <v>315</v>
      </c>
      <c r="C133" t="s">
        <v>174</v>
      </c>
      <c r="D133">
        <v>1</v>
      </c>
      <c r="E133">
        <v>704</v>
      </c>
      <c r="N133">
        <v>1</v>
      </c>
      <c r="P133" t="s">
        <v>163</v>
      </c>
      <c r="R133" t="s">
        <v>163</v>
      </c>
      <c r="T133" t="s">
        <v>163</v>
      </c>
      <c r="W133">
        <v>24</v>
      </c>
      <c r="X133">
        <v>1</v>
      </c>
      <c r="Y133" t="s">
        <v>191</v>
      </c>
    </row>
    <row r="134" spans="1:25" x14ac:dyDescent="0.15">
      <c r="A134">
        <v>612</v>
      </c>
      <c r="B134" t="s">
        <v>316</v>
      </c>
      <c r="C134" t="s">
        <v>175</v>
      </c>
      <c r="D134">
        <v>23</v>
      </c>
      <c r="E134">
        <v>2</v>
      </c>
      <c r="N134">
        <v>1</v>
      </c>
      <c r="P134" t="s">
        <v>163</v>
      </c>
      <c r="R134" t="s">
        <v>163</v>
      </c>
      <c r="T134" t="s">
        <v>163</v>
      </c>
      <c r="W134">
        <v>10</v>
      </c>
      <c r="X134">
        <v>1</v>
      </c>
      <c r="Y134" t="s">
        <v>191</v>
      </c>
    </row>
    <row r="135" spans="1:25" x14ac:dyDescent="0.15">
      <c r="A135">
        <v>613</v>
      </c>
      <c r="B135" t="s">
        <v>317</v>
      </c>
      <c r="C135" t="s">
        <v>190</v>
      </c>
      <c r="D135">
        <v>3</v>
      </c>
      <c r="E135">
        <v>9</v>
      </c>
      <c r="N135">
        <v>1</v>
      </c>
      <c r="P135" t="s">
        <v>163</v>
      </c>
      <c r="R135" t="s">
        <v>163</v>
      </c>
      <c r="T135" t="s">
        <v>163</v>
      </c>
      <c r="W135">
        <v>41</v>
      </c>
      <c r="X135">
        <v>1</v>
      </c>
      <c r="Y135" t="s">
        <v>191</v>
      </c>
    </row>
    <row r="136" spans="1:25" x14ac:dyDescent="0.15">
      <c r="A136">
        <v>614</v>
      </c>
      <c r="B136" t="s">
        <v>318</v>
      </c>
      <c r="C136" t="s">
        <v>164</v>
      </c>
      <c r="D136">
        <v>25</v>
      </c>
      <c r="E136">
        <v>2</v>
      </c>
      <c r="N136">
        <v>1</v>
      </c>
      <c r="P136" t="s">
        <v>163</v>
      </c>
      <c r="R136" t="s">
        <v>163</v>
      </c>
      <c r="T136" t="s">
        <v>163</v>
      </c>
      <c r="W136">
        <v>7</v>
      </c>
      <c r="X136">
        <v>1</v>
      </c>
      <c r="Y136" t="s">
        <v>191</v>
      </c>
    </row>
    <row r="137" spans="1:25" x14ac:dyDescent="0.15">
      <c r="A137">
        <v>615</v>
      </c>
      <c r="B137" t="s">
        <v>319</v>
      </c>
      <c r="C137" t="s">
        <v>166</v>
      </c>
      <c r="D137">
        <v>10</v>
      </c>
      <c r="E137">
        <v>9</v>
      </c>
      <c r="N137">
        <v>1</v>
      </c>
      <c r="P137" t="s">
        <v>163</v>
      </c>
      <c r="R137" t="s">
        <v>163</v>
      </c>
      <c r="T137" t="s">
        <v>163</v>
      </c>
      <c r="W137">
        <v>90</v>
      </c>
      <c r="X137">
        <v>1</v>
      </c>
      <c r="Y137" t="s">
        <v>191</v>
      </c>
    </row>
    <row r="138" spans="1:25" x14ac:dyDescent="0.15">
      <c r="A138">
        <v>616</v>
      </c>
      <c r="B138" t="s">
        <v>320</v>
      </c>
      <c r="C138" t="s">
        <v>167</v>
      </c>
      <c r="D138">
        <v>1</v>
      </c>
      <c r="E138">
        <v>576</v>
      </c>
      <c r="N138">
        <v>1</v>
      </c>
      <c r="P138" t="s">
        <v>163</v>
      </c>
      <c r="R138" t="s">
        <v>163</v>
      </c>
      <c r="T138" t="s">
        <v>163</v>
      </c>
      <c r="W138">
        <v>20</v>
      </c>
      <c r="X138">
        <v>1</v>
      </c>
      <c r="Y138" t="s">
        <v>191</v>
      </c>
    </row>
    <row r="139" spans="1:25" x14ac:dyDescent="0.15">
      <c r="A139">
        <v>621</v>
      </c>
      <c r="B139" t="s">
        <v>321</v>
      </c>
      <c r="C139" t="s">
        <v>168</v>
      </c>
      <c r="D139">
        <v>1</v>
      </c>
      <c r="E139">
        <v>960</v>
      </c>
      <c r="N139">
        <v>2</v>
      </c>
      <c r="O139">
        <v>611</v>
      </c>
      <c r="P139">
        <v>1</v>
      </c>
      <c r="Q139">
        <v>612</v>
      </c>
      <c r="R139">
        <v>1</v>
      </c>
      <c r="T139" t="s">
        <v>163</v>
      </c>
      <c r="W139">
        <v>33</v>
      </c>
      <c r="X139">
        <v>1</v>
      </c>
      <c r="Y139" t="s">
        <v>191</v>
      </c>
    </row>
    <row r="140" spans="1:25" x14ac:dyDescent="0.15">
      <c r="A140">
        <v>622</v>
      </c>
      <c r="B140" t="s">
        <v>322</v>
      </c>
      <c r="C140" t="s">
        <v>169</v>
      </c>
      <c r="D140">
        <v>23</v>
      </c>
      <c r="E140">
        <v>3</v>
      </c>
      <c r="N140">
        <v>2</v>
      </c>
      <c r="O140">
        <v>613</v>
      </c>
      <c r="P140">
        <v>1</v>
      </c>
      <c r="Q140">
        <v>614</v>
      </c>
      <c r="R140">
        <v>1</v>
      </c>
      <c r="T140" t="s">
        <v>163</v>
      </c>
      <c r="W140">
        <v>15</v>
      </c>
      <c r="X140">
        <v>1</v>
      </c>
      <c r="Y140" t="s">
        <v>191</v>
      </c>
    </row>
    <row r="141" spans="1:25" x14ac:dyDescent="0.15">
      <c r="A141">
        <v>623</v>
      </c>
      <c r="B141" t="s">
        <v>323</v>
      </c>
      <c r="C141" t="s">
        <v>170</v>
      </c>
      <c r="D141">
        <v>3</v>
      </c>
      <c r="E141">
        <v>14</v>
      </c>
      <c r="N141">
        <v>2</v>
      </c>
      <c r="O141">
        <v>615</v>
      </c>
      <c r="P141">
        <v>1</v>
      </c>
      <c r="Q141">
        <v>616</v>
      </c>
      <c r="R141">
        <v>1</v>
      </c>
      <c r="T141" t="s">
        <v>163</v>
      </c>
      <c r="W141">
        <v>63</v>
      </c>
      <c r="X141">
        <v>1</v>
      </c>
      <c r="Y141" t="s">
        <v>191</v>
      </c>
    </row>
    <row r="142" spans="1:25" x14ac:dyDescent="0.15">
      <c r="A142">
        <v>624</v>
      </c>
      <c r="B142" t="s">
        <v>324</v>
      </c>
      <c r="C142" t="s">
        <v>171</v>
      </c>
      <c r="D142">
        <v>25</v>
      </c>
      <c r="E142">
        <v>3</v>
      </c>
      <c r="N142">
        <v>2</v>
      </c>
      <c r="O142">
        <v>611</v>
      </c>
      <c r="P142">
        <v>3</v>
      </c>
      <c r="R142" t="s">
        <v>163</v>
      </c>
      <c r="T142" t="s">
        <v>163</v>
      </c>
      <c r="W142">
        <v>11</v>
      </c>
      <c r="X142">
        <v>1</v>
      </c>
      <c r="Y142" t="s">
        <v>191</v>
      </c>
    </row>
    <row r="143" spans="1:25" x14ac:dyDescent="0.15">
      <c r="A143">
        <v>625</v>
      </c>
      <c r="B143" t="s">
        <v>325</v>
      </c>
      <c r="C143" t="s">
        <v>172</v>
      </c>
      <c r="D143">
        <v>10</v>
      </c>
      <c r="E143">
        <v>13</v>
      </c>
      <c r="N143">
        <v>2</v>
      </c>
      <c r="O143">
        <v>612</v>
      </c>
      <c r="P143">
        <v>3</v>
      </c>
      <c r="R143" t="s">
        <v>163</v>
      </c>
      <c r="T143" t="s">
        <v>163</v>
      </c>
      <c r="W143">
        <v>130</v>
      </c>
      <c r="X143">
        <v>1</v>
      </c>
      <c r="Y143" t="s">
        <v>191</v>
      </c>
    </row>
    <row r="144" spans="1:25" x14ac:dyDescent="0.15">
      <c r="A144">
        <v>626</v>
      </c>
      <c r="B144" t="s">
        <v>326</v>
      </c>
      <c r="C144" t="s">
        <v>173</v>
      </c>
      <c r="D144">
        <v>1</v>
      </c>
      <c r="E144">
        <v>960</v>
      </c>
      <c r="N144">
        <v>2</v>
      </c>
      <c r="O144">
        <v>613</v>
      </c>
      <c r="P144">
        <v>3</v>
      </c>
      <c r="R144" t="s">
        <v>163</v>
      </c>
      <c r="T144" t="s">
        <v>163</v>
      </c>
      <c r="W144">
        <v>33</v>
      </c>
      <c r="X144">
        <v>1</v>
      </c>
      <c r="Y144" t="s">
        <v>191</v>
      </c>
    </row>
    <row r="145" spans="1:25" x14ac:dyDescent="0.15">
      <c r="A145">
        <v>627</v>
      </c>
      <c r="B145" t="s">
        <v>327</v>
      </c>
      <c r="C145" t="s">
        <v>174</v>
      </c>
      <c r="D145">
        <v>1</v>
      </c>
      <c r="E145">
        <v>0</v>
      </c>
      <c r="N145">
        <v>2</v>
      </c>
      <c r="O145">
        <v>614</v>
      </c>
      <c r="P145">
        <v>3</v>
      </c>
      <c r="R145" t="s">
        <v>163</v>
      </c>
      <c r="T145" t="s">
        <v>163</v>
      </c>
      <c r="W145">
        <v>0</v>
      </c>
      <c r="X145">
        <v>1</v>
      </c>
      <c r="Y145" t="s">
        <v>191</v>
      </c>
    </row>
    <row r="146" spans="1:25" x14ac:dyDescent="0.15">
      <c r="A146">
        <v>628</v>
      </c>
      <c r="B146" t="s">
        <v>328</v>
      </c>
      <c r="C146" t="s">
        <v>175</v>
      </c>
      <c r="D146">
        <v>1</v>
      </c>
      <c r="E146">
        <v>0</v>
      </c>
      <c r="N146">
        <v>2</v>
      </c>
      <c r="O146">
        <v>615</v>
      </c>
      <c r="P146">
        <v>3</v>
      </c>
      <c r="R146" t="s">
        <v>163</v>
      </c>
      <c r="T146" t="s">
        <v>163</v>
      </c>
      <c r="W146">
        <v>0</v>
      </c>
      <c r="X146">
        <v>1</v>
      </c>
      <c r="Y146" t="s">
        <v>191</v>
      </c>
    </row>
    <row r="147" spans="1:25" x14ac:dyDescent="0.15">
      <c r="A147">
        <v>629</v>
      </c>
      <c r="B147" t="s">
        <v>329</v>
      </c>
      <c r="C147" t="s">
        <v>190</v>
      </c>
      <c r="D147">
        <v>1</v>
      </c>
      <c r="E147">
        <v>0</v>
      </c>
      <c r="N147">
        <v>2</v>
      </c>
      <c r="O147">
        <v>616</v>
      </c>
      <c r="P147">
        <v>3</v>
      </c>
      <c r="R147" t="s">
        <v>163</v>
      </c>
      <c r="T147" t="s">
        <v>163</v>
      </c>
      <c r="W147">
        <v>0</v>
      </c>
      <c r="X147">
        <v>1</v>
      </c>
      <c r="Y147" t="s">
        <v>191</v>
      </c>
    </row>
    <row r="148" spans="1:25" x14ac:dyDescent="0.15">
      <c r="A148">
        <v>631</v>
      </c>
      <c r="B148" t="s">
        <v>330</v>
      </c>
      <c r="C148" t="s">
        <v>164</v>
      </c>
      <c r="D148">
        <v>1</v>
      </c>
      <c r="E148">
        <v>1920</v>
      </c>
      <c r="F148">
        <v>23</v>
      </c>
      <c r="G148">
        <v>7</v>
      </c>
      <c r="N148">
        <v>3</v>
      </c>
      <c r="O148">
        <v>611</v>
      </c>
      <c r="P148">
        <v>3</v>
      </c>
      <c r="Q148">
        <v>614</v>
      </c>
      <c r="R148">
        <v>3</v>
      </c>
      <c r="T148" t="s">
        <v>163</v>
      </c>
      <c r="W148">
        <v>100</v>
      </c>
      <c r="X148">
        <v>1</v>
      </c>
      <c r="Y148" t="s">
        <v>191</v>
      </c>
    </row>
    <row r="149" spans="1:25" x14ac:dyDescent="0.15">
      <c r="A149">
        <v>632</v>
      </c>
      <c r="B149" t="s">
        <v>331</v>
      </c>
      <c r="C149" t="s">
        <v>166</v>
      </c>
      <c r="D149">
        <v>1</v>
      </c>
      <c r="E149">
        <v>1920</v>
      </c>
      <c r="F149">
        <v>3</v>
      </c>
      <c r="G149">
        <v>28</v>
      </c>
      <c r="N149">
        <v>3</v>
      </c>
      <c r="O149">
        <v>612</v>
      </c>
      <c r="P149">
        <v>3</v>
      </c>
      <c r="Q149">
        <v>615</v>
      </c>
      <c r="R149">
        <v>3</v>
      </c>
      <c r="T149" t="s">
        <v>163</v>
      </c>
      <c r="W149">
        <v>191</v>
      </c>
      <c r="X149">
        <v>1</v>
      </c>
      <c r="Y149" t="s">
        <v>191</v>
      </c>
    </row>
    <row r="150" spans="1:25" x14ac:dyDescent="0.15">
      <c r="A150">
        <v>633</v>
      </c>
      <c r="B150" t="s">
        <v>332</v>
      </c>
      <c r="C150" t="s">
        <v>167</v>
      </c>
      <c r="D150">
        <v>1</v>
      </c>
      <c r="E150">
        <v>1920</v>
      </c>
      <c r="F150">
        <v>25</v>
      </c>
      <c r="G150">
        <v>6</v>
      </c>
      <c r="N150">
        <v>3</v>
      </c>
      <c r="O150">
        <v>613</v>
      </c>
      <c r="P150">
        <v>3</v>
      </c>
      <c r="Q150">
        <v>616</v>
      </c>
      <c r="R150">
        <v>3</v>
      </c>
      <c r="T150" t="s">
        <v>163</v>
      </c>
      <c r="W150">
        <v>86</v>
      </c>
      <c r="X150">
        <v>1</v>
      </c>
      <c r="Y150" t="s">
        <v>191</v>
      </c>
    </row>
    <row r="151" spans="1:25" x14ac:dyDescent="0.15">
      <c r="A151">
        <v>641</v>
      </c>
      <c r="B151" t="s">
        <v>333</v>
      </c>
      <c r="C151" t="s">
        <v>168</v>
      </c>
      <c r="D151">
        <v>1</v>
      </c>
      <c r="E151">
        <v>3200</v>
      </c>
      <c r="N151">
        <v>4</v>
      </c>
      <c r="O151">
        <v>611</v>
      </c>
      <c r="P151">
        <v>5</v>
      </c>
      <c r="Q151">
        <v>613</v>
      </c>
      <c r="R151">
        <v>5</v>
      </c>
      <c r="S151">
        <v>615</v>
      </c>
      <c r="T151">
        <v>5</v>
      </c>
      <c r="W151">
        <v>109</v>
      </c>
      <c r="X151">
        <v>1</v>
      </c>
      <c r="Y151" t="s">
        <v>191</v>
      </c>
    </row>
    <row r="152" spans="1:25" x14ac:dyDescent="0.15">
      <c r="A152">
        <v>642</v>
      </c>
      <c r="B152" t="s">
        <v>334</v>
      </c>
      <c r="C152" t="s">
        <v>169</v>
      </c>
      <c r="D152">
        <v>3</v>
      </c>
      <c r="E152">
        <v>48</v>
      </c>
      <c r="N152">
        <v>4</v>
      </c>
      <c r="O152">
        <v>612</v>
      </c>
      <c r="P152">
        <v>5</v>
      </c>
      <c r="Q152">
        <v>614</v>
      </c>
      <c r="R152">
        <v>5</v>
      </c>
      <c r="S152">
        <v>616</v>
      </c>
      <c r="T152">
        <v>5</v>
      </c>
      <c r="W152">
        <v>216</v>
      </c>
      <c r="X152">
        <v>1</v>
      </c>
      <c r="Y152" t="s">
        <v>191</v>
      </c>
    </row>
    <row r="153" spans="1:25" x14ac:dyDescent="0.15">
      <c r="A153">
        <v>651</v>
      </c>
      <c r="B153" t="s">
        <v>335</v>
      </c>
      <c r="C153" t="s">
        <v>170</v>
      </c>
      <c r="D153">
        <v>1</v>
      </c>
      <c r="E153">
        <v>5139</v>
      </c>
      <c r="F153">
        <v>23</v>
      </c>
      <c r="G153">
        <v>19</v>
      </c>
      <c r="N153">
        <v>5</v>
      </c>
      <c r="O153">
        <v>611</v>
      </c>
      <c r="P153">
        <v>10</v>
      </c>
      <c r="Q153">
        <v>612</v>
      </c>
      <c r="R153">
        <v>10</v>
      </c>
      <c r="S153">
        <v>613</v>
      </c>
      <c r="T153">
        <v>10</v>
      </c>
      <c r="W153">
        <v>270</v>
      </c>
      <c r="X153">
        <v>1</v>
      </c>
      <c r="Y153" t="s">
        <v>191</v>
      </c>
    </row>
    <row r="154" spans="1:25" x14ac:dyDescent="0.15">
      <c r="A154">
        <v>652</v>
      </c>
      <c r="B154" t="s">
        <v>336</v>
      </c>
      <c r="C154" t="s">
        <v>171</v>
      </c>
      <c r="D154">
        <v>3</v>
      </c>
      <c r="E154">
        <v>96</v>
      </c>
      <c r="F154">
        <v>23</v>
      </c>
      <c r="G154">
        <v>19</v>
      </c>
      <c r="N154">
        <v>5</v>
      </c>
      <c r="O154">
        <v>614</v>
      </c>
      <c r="P154">
        <v>10</v>
      </c>
      <c r="Q154">
        <v>615</v>
      </c>
      <c r="R154">
        <v>10</v>
      </c>
      <c r="S154">
        <v>616</v>
      </c>
      <c r="T154">
        <v>10</v>
      </c>
      <c r="W154">
        <v>527</v>
      </c>
      <c r="X154">
        <v>1</v>
      </c>
      <c r="Y154" t="s">
        <v>191</v>
      </c>
    </row>
    <row r="155" spans="1:25" x14ac:dyDescent="0.15">
      <c r="A155">
        <v>653</v>
      </c>
      <c r="B155" t="s">
        <v>337</v>
      </c>
      <c r="C155" t="s">
        <v>172</v>
      </c>
      <c r="D155">
        <v>1</v>
      </c>
      <c r="E155">
        <v>5197</v>
      </c>
      <c r="F155">
        <v>3</v>
      </c>
      <c r="G155">
        <v>77</v>
      </c>
      <c r="N155">
        <v>5</v>
      </c>
      <c r="O155">
        <v>611</v>
      </c>
      <c r="P155">
        <v>10</v>
      </c>
      <c r="Q155">
        <v>615</v>
      </c>
      <c r="R155">
        <v>10</v>
      </c>
      <c r="S155">
        <v>616</v>
      </c>
      <c r="T155">
        <v>10</v>
      </c>
      <c r="W155">
        <v>523</v>
      </c>
      <c r="X155">
        <v>1</v>
      </c>
      <c r="Y155" t="s">
        <v>191</v>
      </c>
    </row>
    <row r="156" spans="1:25" x14ac:dyDescent="0.15">
      <c r="A156">
        <v>654</v>
      </c>
      <c r="B156" t="s">
        <v>338</v>
      </c>
      <c r="C156" t="s">
        <v>173</v>
      </c>
      <c r="D156">
        <v>3</v>
      </c>
      <c r="E156">
        <v>93</v>
      </c>
      <c r="F156">
        <v>25</v>
      </c>
      <c r="G156">
        <v>16</v>
      </c>
      <c r="N156">
        <v>5</v>
      </c>
      <c r="O156">
        <v>611</v>
      </c>
      <c r="P156">
        <v>10</v>
      </c>
      <c r="Q156">
        <v>612</v>
      </c>
      <c r="R156">
        <v>20</v>
      </c>
      <c r="T156" t="s">
        <v>163</v>
      </c>
      <c r="W156">
        <v>475</v>
      </c>
      <c r="X156">
        <v>1</v>
      </c>
      <c r="Y156" t="s">
        <v>191</v>
      </c>
    </row>
    <row r="157" spans="1:25" x14ac:dyDescent="0.15">
      <c r="A157">
        <v>655</v>
      </c>
      <c r="B157" t="s">
        <v>339</v>
      </c>
      <c r="C157" t="s">
        <v>174</v>
      </c>
      <c r="D157">
        <v>10</v>
      </c>
      <c r="E157">
        <v>72</v>
      </c>
      <c r="F157">
        <v>25</v>
      </c>
      <c r="G157">
        <v>16</v>
      </c>
      <c r="N157">
        <v>5</v>
      </c>
      <c r="O157">
        <v>613</v>
      </c>
      <c r="P157">
        <v>10</v>
      </c>
      <c r="Q157">
        <v>614</v>
      </c>
      <c r="R157">
        <v>20</v>
      </c>
      <c r="T157" t="s">
        <v>163</v>
      </c>
      <c r="W157">
        <v>776</v>
      </c>
      <c r="X157">
        <v>1</v>
      </c>
      <c r="Y157" t="s">
        <v>191</v>
      </c>
    </row>
    <row r="158" spans="1:25" x14ac:dyDescent="0.15">
      <c r="A158">
        <v>656</v>
      </c>
      <c r="B158" t="s">
        <v>340</v>
      </c>
      <c r="C158" t="s">
        <v>175</v>
      </c>
      <c r="D158">
        <v>1</v>
      </c>
      <c r="E158">
        <v>5136</v>
      </c>
      <c r="F158">
        <v>25</v>
      </c>
      <c r="G158">
        <v>16</v>
      </c>
      <c r="N158">
        <v>5</v>
      </c>
      <c r="O158">
        <v>615</v>
      </c>
      <c r="P158">
        <v>10</v>
      </c>
      <c r="Q158">
        <v>616</v>
      </c>
      <c r="R158">
        <v>20</v>
      </c>
      <c r="T158" t="s">
        <v>163</v>
      </c>
      <c r="W158">
        <v>231</v>
      </c>
      <c r="X158">
        <v>1</v>
      </c>
      <c r="Y158" t="s">
        <v>191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"/>
  <sheetViews>
    <sheetView workbookViewId="0">
      <selection activeCell="Y158" sqref="A3:Y158"/>
    </sheetView>
  </sheetViews>
  <sheetFormatPr defaultColWidth="11" defaultRowHeight="14.25" x14ac:dyDescent="0.15"/>
  <cols>
    <col min="3" max="3" width="37.125" bestFit="1" customWidth="1"/>
  </cols>
  <sheetData>
    <row r="1" spans="1:25" x14ac:dyDescent="0.15">
      <c r="A1" t="s">
        <v>0</v>
      </c>
      <c r="B1" t="s">
        <v>2</v>
      </c>
      <c r="C1" t="s">
        <v>2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16</v>
      </c>
      <c r="O1" t="s">
        <v>17</v>
      </c>
      <c r="P1" t="s">
        <v>17</v>
      </c>
      <c r="Q1" t="s">
        <v>17</v>
      </c>
      <c r="R1" t="s">
        <v>17</v>
      </c>
      <c r="S1" t="s">
        <v>17</v>
      </c>
      <c r="T1" t="s">
        <v>17</v>
      </c>
      <c r="U1" t="s">
        <v>17</v>
      </c>
      <c r="V1" t="s">
        <v>17</v>
      </c>
      <c r="W1" t="s">
        <v>33</v>
      </c>
      <c r="X1" t="s">
        <v>0</v>
      </c>
      <c r="Y1" t="s">
        <v>186</v>
      </c>
    </row>
    <row r="2" spans="1:25" x14ac:dyDescent="0.15">
      <c r="A2" t="s">
        <v>1</v>
      </c>
      <c r="B2" t="s">
        <v>3</v>
      </c>
      <c r="C2" t="s">
        <v>4</v>
      </c>
      <c r="D2" t="s">
        <v>5</v>
      </c>
      <c r="E2" t="s">
        <v>6</v>
      </c>
      <c r="F2" t="s">
        <v>176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18</v>
      </c>
      <c r="P2" t="s">
        <v>22</v>
      </c>
      <c r="Q2" t="s">
        <v>19</v>
      </c>
      <c r="R2" t="s">
        <v>23</v>
      </c>
      <c r="S2" t="s">
        <v>20</v>
      </c>
      <c r="T2" t="s">
        <v>24</v>
      </c>
      <c r="U2" t="s">
        <v>21</v>
      </c>
      <c r="V2" t="s">
        <v>25</v>
      </c>
      <c r="W2" t="s">
        <v>34</v>
      </c>
      <c r="X2" t="s">
        <v>35</v>
      </c>
      <c r="Y2" t="s">
        <v>187</v>
      </c>
    </row>
    <row r="3" spans="1:25" x14ac:dyDescent="0.15">
      <c r="A3">
        <v>111</v>
      </c>
      <c r="B3" t="s">
        <v>192</v>
      </c>
      <c r="C3" t="s">
        <v>190</v>
      </c>
      <c r="D3">
        <v>1</v>
      </c>
      <c r="E3">
        <f>SUM([1]界石!$AC69:$AG69)</f>
        <v>704</v>
      </c>
      <c r="N3">
        <v>1</v>
      </c>
      <c r="W3">
        <f>ROUND(E3*VLOOKUP(D3,[1]期望属性!$E$23:$F$38,2,0)+IF(G3="",0,G3*VLOOKUP(F3,[1]期望属性!$E$23:$F$38,2,0)),0)</f>
        <v>24</v>
      </c>
      <c r="X3">
        <v>1</v>
      </c>
      <c r="Y3" t="s">
        <v>188</v>
      </c>
    </row>
    <row r="4" spans="1:25" x14ac:dyDescent="0.15">
      <c r="A4">
        <v>112</v>
      </c>
      <c r="B4" t="s">
        <v>193</v>
      </c>
      <c r="C4" t="s">
        <v>164</v>
      </c>
      <c r="D4">
        <v>23</v>
      </c>
      <c r="E4">
        <f>SUM([1]界石!$AC70:$AG70)</f>
        <v>2</v>
      </c>
      <c r="N4">
        <v>1</v>
      </c>
      <c r="W4">
        <f>ROUND(E4*VLOOKUP(D4,[1]期望属性!$E$23:$F$38,2,0)+IF(G4="",0,G4*VLOOKUP(F4,[1]期望属性!$E$23:$F$38,2,0)),0)</f>
        <v>10</v>
      </c>
      <c r="X4">
        <v>1</v>
      </c>
      <c r="Y4" t="s">
        <v>188</v>
      </c>
    </row>
    <row r="5" spans="1:25" x14ac:dyDescent="0.15">
      <c r="A5">
        <v>113</v>
      </c>
      <c r="B5" t="s">
        <v>194</v>
      </c>
      <c r="C5" t="s">
        <v>166</v>
      </c>
      <c r="D5">
        <v>3</v>
      </c>
      <c r="E5">
        <f>SUM([1]界石!$AC71:$AG71)</f>
        <v>9</v>
      </c>
      <c r="N5">
        <v>1</v>
      </c>
      <c r="W5">
        <f>ROUND(E5*VLOOKUP(D5,[1]期望属性!$E$23:$F$38,2,0)+IF(G5="",0,G5*VLOOKUP(F5,[1]期望属性!$E$23:$F$38,2,0)),0)</f>
        <v>41</v>
      </c>
      <c r="X5">
        <v>1</v>
      </c>
      <c r="Y5" t="s">
        <v>188</v>
      </c>
    </row>
    <row r="6" spans="1:25" x14ac:dyDescent="0.15">
      <c r="A6">
        <v>114</v>
      </c>
      <c r="B6" t="s">
        <v>195</v>
      </c>
      <c r="C6" t="s">
        <v>167</v>
      </c>
      <c r="D6">
        <v>25</v>
      </c>
      <c r="E6">
        <f>SUM([1]界石!$AC72:$AG72)</f>
        <v>2</v>
      </c>
      <c r="N6">
        <v>1</v>
      </c>
      <c r="W6">
        <f>ROUND(E6*VLOOKUP(D6,[1]期望属性!$E$23:$F$38,2,0)+IF(G6="",0,G6*VLOOKUP(F6,[1]期望属性!$E$23:$F$38,2,0)),0)</f>
        <v>7</v>
      </c>
      <c r="X6">
        <v>1</v>
      </c>
      <c r="Y6" t="s">
        <v>188</v>
      </c>
    </row>
    <row r="7" spans="1:25" x14ac:dyDescent="0.15">
      <c r="A7">
        <v>115</v>
      </c>
      <c r="B7" t="s">
        <v>61</v>
      </c>
      <c r="C7" t="s">
        <v>168</v>
      </c>
      <c r="D7">
        <v>10</v>
      </c>
      <c r="E7">
        <f>SUM([1]界石!$AC73:$AG73)</f>
        <v>9</v>
      </c>
      <c r="N7">
        <v>1</v>
      </c>
      <c r="W7">
        <f>ROUND(E7*VLOOKUP(D7,[1]期望属性!$E$23:$F$38,2,0)+IF(G7="",0,G7*VLOOKUP(F7,[1]期望属性!$E$23:$F$38,2,0)),0)</f>
        <v>90</v>
      </c>
      <c r="X7">
        <v>1</v>
      </c>
      <c r="Y7" t="s">
        <v>188</v>
      </c>
    </row>
    <row r="8" spans="1:25" x14ac:dyDescent="0.15">
      <c r="A8">
        <v>116</v>
      </c>
      <c r="B8" t="s">
        <v>196</v>
      </c>
      <c r="C8" t="s">
        <v>169</v>
      </c>
      <c r="D8">
        <v>1</v>
      </c>
      <c r="E8">
        <f>SUM([1]界石!$AC74:$AG74)</f>
        <v>576</v>
      </c>
      <c r="N8">
        <v>1</v>
      </c>
      <c r="W8">
        <f>ROUND(E8*VLOOKUP(D8,[1]期望属性!$E$23:$F$38,2,0)+IF(G8="",0,G8*VLOOKUP(F8,[1]期望属性!$E$23:$F$38,2,0)),0)</f>
        <v>20</v>
      </c>
      <c r="X8">
        <v>1</v>
      </c>
      <c r="Y8" t="s">
        <v>188</v>
      </c>
    </row>
    <row r="9" spans="1:25" x14ac:dyDescent="0.15">
      <c r="A9">
        <v>121</v>
      </c>
      <c r="B9" t="s">
        <v>197</v>
      </c>
      <c r="C9" t="s">
        <v>170</v>
      </c>
      <c r="D9">
        <v>1</v>
      </c>
      <c r="E9">
        <f>SUM([1]界石!$AC75:$AG75)</f>
        <v>960</v>
      </c>
      <c r="N9">
        <v>2</v>
      </c>
      <c r="O9">
        <v>111</v>
      </c>
      <c r="P9">
        <v>1</v>
      </c>
      <c r="Q9">
        <v>112</v>
      </c>
      <c r="R9">
        <v>1</v>
      </c>
      <c r="W9">
        <f>ROUND(E9*VLOOKUP(D9,[1]期望属性!$E$23:$F$38,2,0)+IF(G9="",0,G9*VLOOKUP(F9,[1]期望属性!$E$23:$F$38,2,0)),0)</f>
        <v>33</v>
      </c>
      <c r="X9">
        <v>1</v>
      </c>
      <c r="Y9" t="s">
        <v>188</v>
      </c>
    </row>
    <row r="10" spans="1:25" x14ac:dyDescent="0.15">
      <c r="A10">
        <v>122</v>
      </c>
      <c r="B10" t="s">
        <v>198</v>
      </c>
      <c r="C10" t="s">
        <v>171</v>
      </c>
      <c r="D10">
        <v>23</v>
      </c>
      <c r="E10">
        <f>SUM([1]界石!$AC76:$AG76)</f>
        <v>3</v>
      </c>
      <c r="N10">
        <v>2</v>
      </c>
      <c r="O10">
        <v>113</v>
      </c>
      <c r="P10">
        <v>1</v>
      </c>
      <c r="Q10">
        <v>114</v>
      </c>
      <c r="R10">
        <v>1</v>
      </c>
      <c r="W10">
        <f>ROUND(E10*VLOOKUP(D10,[1]期望属性!$E$23:$F$38,2,0)+IF(G10="",0,G10*VLOOKUP(F10,[1]期望属性!$E$23:$F$38,2,0)),0)</f>
        <v>15</v>
      </c>
      <c r="X10">
        <v>1</v>
      </c>
      <c r="Y10" t="s">
        <v>188</v>
      </c>
    </row>
    <row r="11" spans="1:25" x14ac:dyDescent="0.15">
      <c r="A11">
        <v>123</v>
      </c>
      <c r="B11" t="s">
        <v>199</v>
      </c>
      <c r="C11" t="s">
        <v>172</v>
      </c>
      <c r="D11">
        <v>3</v>
      </c>
      <c r="E11">
        <f>SUM([1]界石!$AC77:$AG77)</f>
        <v>14</v>
      </c>
      <c r="N11">
        <v>2</v>
      </c>
      <c r="O11">
        <v>115</v>
      </c>
      <c r="P11">
        <v>1</v>
      </c>
      <c r="Q11">
        <v>116</v>
      </c>
      <c r="R11">
        <v>1</v>
      </c>
      <c r="W11">
        <f>ROUND(E11*VLOOKUP(D11,[1]期望属性!$E$23:$F$38,2,0)+IF(G11="",0,G11*VLOOKUP(F11,[1]期望属性!$E$23:$F$38,2,0)),0)</f>
        <v>63</v>
      </c>
      <c r="X11">
        <v>1</v>
      </c>
      <c r="Y11" t="s">
        <v>188</v>
      </c>
    </row>
    <row r="12" spans="1:25" x14ac:dyDescent="0.15">
      <c r="A12">
        <v>124</v>
      </c>
      <c r="B12" t="s">
        <v>200</v>
      </c>
      <c r="C12" t="s">
        <v>173</v>
      </c>
      <c r="D12">
        <v>25</v>
      </c>
      <c r="E12">
        <f>SUM([1]界石!$AC78:$AG78)</f>
        <v>3</v>
      </c>
      <c r="N12">
        <v>2</v>
      </c>
      <c r="O12">
        <v>111</v>
      </c>
      <c r="P12">
        <v>3</v>
      </c>
      <c r="W12">
        <f>ROUND(E12*VLOOKUP(D12,[1]期望属性!$E$23:$F$38,2,0)+IF(G12="",0,G12*VLOOKUP(F12,[1]期望属性!$E$23:$F$38,2,0)),0)</f>
        <v>11</v>
      </c>
      <c r="X12">
        <v>1</v>
      </c>
      <c r="Y12" t="s">
        <v>188</v>
      </c>
    </row>
    <row r="13" spans="1:25" x14ac:dyDescent="0.15">
      <c r="A13">
        <v>125</v>
      </c>
      <c r="B13" t="s">
        <v>201</v>
      </c>
      <c r="C13" t="s">
        <v>174</v>
      </c>
      <c r="D13">
        <v>10</v>
      </c>
      <c r="E13">
        <f>SUM([1]界石!$AC79:$AG79)</f>
        <v>13</v>
      </c>
      <c r="N13">
        <v>2</v>
      </c>
      <c r="O13">
        <v>112</v>
      </c>
      <c r="P13">
        <v>3</v>
      </c>
      <c r="W13">
        <f>ROUND(E13*VLOOKUP(D13,[1]期望属性!$E$23:$F$38,2,0)+IF(G13="",0,G13*VLOOKUP(F13,[1]期望属性!$E$23:$F$38,2,0)),0)</f>
        <v>130</v>
      </c>
      <c r="X13">
        <v>1</v>
      </c>
      <c r="Y13" t="s">
        <v>188</v>
      </c>
    </row>
    <row r="14" spans="1:25" x14ac:dyDescent="0.15">
      <c r="A14">
        <v>126</v>
      </c>
      <c r="B14" t="s">
        <v>202</v>
      </c>
      <c r="C14" t="s">
        <v>175</v>
      </c>
      <c r="D14">
        <v>1</v>
      </c>
      <c r="E14">
        <f>SUM([1]界石!$AC80:$AG80)</f>
        <v>960</v>
      </c>
      <c r="N14">
        <v>2</v>
      </c>
      <c r="O14">
        <v>113</v>
      </c>
      <c r="P14">
        <v>3</v>
      </c>
      <c r="W14">
        <f>ROUND(E14*VLOOKUP(D14,[1]期望属性!$E$23:$F$38,2,0)+IF(G14="",0,G14*VLOOKUP(F14,[1]期望属性!$E$23:$F$38,2,0)),0)</f>
        <v>33</v>
      </c>
      <c r="X14">
        <v>1</v>
      </c>
      <c r="Y14" t="s">
        <v>188</v>
      </c>
    </row>
    <row r="15" spans="1:25" x14ac:dyDescent="0.15">
      <c r="A15">
        <v>127</v>
      </c>
      <c r="B15" t="s">
        <v>203</v>
      </c>
      <c r="C15" t="s">
        <v>190</v>
      </c>
      <c r="D15">
        <v>1</v>
      </c>
      <c r="E15">
        <f>SUM([1]界石!$AC81:$AG81)</f>
        <v>0</v>
      </c>
      <c r="N15">
        <v>2</v>
      </c>
      <c r="O15">
        <v>114</v>
      </c>
      <c r="P15">
        <v>3</v>
      </c>
      <c r="W15">
        <f>ROUND(E15*VLOOKUP(D15,[1]期望属性!$E$23:$F$38,2,0)+IF(G15="",0,G15*VLOOKUP(F15,[1]期望属性!$E$23:$F$38,2,0)),0)</f>
        <v>0</v>
      </c>
      <c r="X15">
        <v>1</v>
      </c>
      <c r="Y15" t="s">
        <v>188</v>
      </c>
    </row>
    <row r="16" spans="1:25" x14ac:dyDescent="0.15">
      <c r="A16">
        <v>128</v>
      </c>
      <c r="B16" t="s">
        <v>204</v>
      </c>
      <c r="C16" t="s">
        <v>164</v>
      </c>
      <c r="D16">
        <v>1</v>
      </c>
      <c r="E16">
        <f>SUM([1]界石!$AC82:$AG82)</f>
        <v>0</v>
      </c>
      <c r="N16">
        <v>2</v>
      </c>
      <c r="O16">
        <v>115</v>
      </c>
      <c r="P16">
        <v>3</v>
      </c>
      <c r="W16">
        <f>ROUND(E16*VLOOKUP(D16,[1]期望属性!$E$23:$F$38,2,0)+IF(G16="",0,G16*VLOOKUP(F16,[1]期望属性!$E$23:$F$38,2,0)),0)</f>
        <v>0</v>
      </c>
      <c r="X16">
        <v>1</v>
      </c>
      <c r="Y16" t="s">
        <v>188</v>
      </c>
    </row>
    <row r="17" spans="1:25" x14ac:dyDescent="0.15">
      <c r="A17">
        <v>129</v>
      </c>
      <c r="B17" t="s">
        <v>205</v>
      </c>
      <c r="C17" t="s">
        <v>166</v>
      </c>
      <c r="D17">
        <v>1</v>
      </c>
      <c r="E17">
        <f>SUM([1]界石!$AC83:$AG83)</f>
        <v>0</v>
      </c>
      <c r="N17">
        <v>2</v>
      </c>
      <c r="O17">
        <v>116</v>
      </c>
      <c r="P17">
        <v>3</v>
      </c>
      <c r="W17">
        <f>ROUND(E17*VLOOKUP(D17,[1]期望属性!$E$23:$F$38,2,0)+IF(G17="",0,G17*VLOOKUP(F17,[1]期望属性!$E$23:$F$38,2,0)),0)</f>
        <v>0</v>
      </c>
      <c r="X17">
        <v>1</v>
      </c>
      <c r="Y17" t="s">
        <v>188</v>
      </c>
    </row>
    <row r="18" spans="1:25" x14ac:dyDescent="0.15">
      <c r="A18">
        <v>131</v>
      </c>
      <c r="B18" t="s">
        <v>206</v>
      </c>
      <c r="C18" t="s">
        <v>167</v>
      </c>
      <c r="D18">
        <v>1</v>
      </c>
      <c r="E18">
        <f>[1]界石!$AC84</f>
        <v>1920</v>
      </c>
      <c r="F18">
        <v>23</v>
      </c>
      <c r="G18">
        <f>[1]界石!$AD84</f>
        <v>7</v>
      </c>
      <c r="N18">
        <v>3</v>
      </c>
      <c r="O18">
        <v>111</v>
      </c>
      <c r="P18">
        <v>3</v>
      </c>
      <c r="Q18">
        <v>114</v>
      </c>
      <c r="R18">
        <v>3</v>
      </c>
      <c r="W18">
        <f>ROUND(E18*VLOOKUP(D18,[1]期望属性!$E$23:$F$38,2,0)+IF(G18="",0,G18*VLOOKUP(F18,[1]期望属性!$E$23:$F$38,2,0)),0)</f>
        <v>100</v>
      </c>
      <c r="X18">
        <v>1</v>
      </c>
      <c r="Y18" t="s">
        <v>188</v>
      </c>
    </row>
    <row r="19" spans="1:25" x14ac:dyDescent="0.15">
      <c r="A19">
        <v>132</v>
      </c>
      <c r="B19" t="s">
        <v>207</v>
      </c>
      <c r="C19" t="s">
        <v>168</v>
      </c>
      <c r="D19">
        <v>1</v>
      </c>
      <c r="E19">
        <f>[1]界石!$AC85</f>
        <v>1920</v>
      </c>
      <c r="F19">
        <v>3</v>
      </c>
      <c r="G19">
        <f>[1]界石!$AE85</f>
        <v>28</v>
      </c>
      <c r="N19">
        <v>3</v>
      </c>
      <c r="O19">
        <v>112</v>
      </c>
      <c r="P19">
        <v>3</v>
      </c>
      <c r="Q19">
        <v>115</v>
      </c>
      <c r="R19">
        <v>3</v>
      </c>
      <c r="W19">
        <f>ROUND(E19*VLOOKUP(D19,[1]期望属性!$E$23:$F$38,2,0)+IF(G19="",0,G19*VLOOKUP(F19,[1]期望属性!$E$23:$F$38,2,0)),0)</f>
        <v>191</v>
      </c>
      <c r="X19">
        <v>1</v>
      </c>
      <c r="Y19" t="s">
        <v>188</v>
      </c>
    </row>
    <row r="20" spans="1:25" x14ac:dyDescent="0.15">
      <c r="A20">
        <v>133</v>
      </c>
      <c r="B20" t="s">
        <v>208</v>
      </c>
      <c r="C20" t="s">
        <v>169</v>
      </c>
      <c r="D20">
        <v>1</v>
      </c>
      <c r="E20">
        <f>[1]界石!$AC86</f>
        <v>1920</v>
      </c>
      <c r="F20">
        <v>25</v>
      </c>
      <c r="G20">
        <f>[1]界石!$AF86</f>
        <v>6</v>
      </c>
      <c r="N20">
        <v>3</v>
      </c>
      <c r="O20">
        <v>113</v>
      </c>
      <c r="P20">
        <v>3</v>
      </c>
      <c r="Q20">
        <v>116</v>
      </c>
      <c r="R20">
        <v>3</v>
      </c>
      <c r="W20">
        <f>ROUND(E20*VLOOKUP(D20,[1]期望属性!$E$23:$F$38,2,0)+IF(G20="",0,G20*VLOOKUP(F20,[1]期望属性!$E$23:$F$38,2,0)),0)</f>
        <v>86</v>
      </c>
      <c r="X20">
        <v>1</v>
      </c>
      <c r="Y20" t="s">
        <v>188</v>
      </c>
    </row>
    <row r="21" spans="1:25" x14ac:dyDescent="0.15">
      <c r="A21">
        <v>141</v>
      </c>
      <c r="B21" t="s">
        <v>209</v>
      </c>
      <c r="C21" t="s">
        <v>170</v>
      </c>
      <c r="D21">
        <v>1</v>
      </c>
      <c r="E21">
        <f>SUM([1]界石!$AC87:$AG87)</f>
        <v>3200</v>
      </c>
      <c r="N21">
        <v>4</v>
      </c>
      <c r="O21">
        <v>111</v>
      </c>
      <c r="P21">
        <v>5</v>
      </c>
      <c r="Q21">
        <v>113</v>
      </c>
      <c r="R21">
        <v>5</v>
      </c>
      <c r="S21">
        <v>115</v>
      </c>
      <c r="T21">
        <v>5</v>
      </c>
      <c r="W21">
        <f>ROUND(E21*VLOOKUP(D21,[1]期望属性!$E$23:$F$38,2,0)+IF(G21="",0,G21*VLOOKUP(F21,[1]期望属性!$E$23:$F$38,2,0)),0)</f>
        <v>109</v>
      </c>
      <c r="X21">
        <v>1</v>
      </c>
      <c r="Y21" t="s">
        <v>188</v>
      </c>
    </row>
    <row r="22" spans="1:25" x14ac:dyDescent="0.15">
      <c r="A22">
        <v>142</v>
      </c>
      <c r="B22" t="s">
        <v>210</v>
      </c>
      <c r="C22" t="s">
        <v>171</v>
      </c>
      <c r="D22">
        <v>3</v>
      </c>
      <c r="E22">
        <f>SUM([1]界石!$AC88:$AG88)</f>
        <v>48</v>
      </c>
      <c r="N22">
        <v>4</v>
      </c>
      <c r="O22">
        <v>112</v>
      </c>
      <c r="P22">
        <v>5</v>
      </c>
      <c r="Q22">
        <v>114</v>
      </c>
      <c r="R22">
        <v>5</v>
      </c>
      <c r="S22">
        <v>116</v>
      </c>
      <c r="T22">
        <v>5</v>
      </c>
      <c r="W22">
        <f>ROUND(E22*VLOOKUP(D22,[1]期望属性!$E$23:$F$38,2,0)+IF(G22="",0,G22*VLOOKUP(F22,[1]期望属性!$E$23:$F$38,2,0)),0)</f>
        <v>216</v>
      </c>
      <c r="X22">
        <v>1</v>
      </c>
      <c r="Y22" t="s">
        <v>188</v>
      </c>
    </row>
    <row r="23" spans="1:25" x14ac:dyDescent="0.15">
      <c r="A23">
        <v>151</v>
      </c>
      <c r="B23" t="s">
        <v>211</v>
      </c>
      <c r="C23" t="s">
        <v>172</v>
      </c>
      <c r="D23">
        <v>1</v>
      </c>
      <c r="E23">
        <f>SUM([1]界石!$AC89:$AG89)</f>
        <v>5139</v>
      </c>
      <c r="F23">
        <v>23</v>
      </c>
      <c r="G23">
        <f>[1]界石!$AD89</f>
        <v>19</v>
      </c>
      <c r="N23">
        <v>5</v>
      </c>
      <c r="O23">
        <v>111</v>
      </c>
      <c r="P23">
        <v>10</v>
      </c>
      <c r="Q23">
        <v>112</v>
      </c>
      <c r="R23">
        <v>10</v>
      </c>
      <c r="S23">
        <v>113</v>
      </c>
      <c r="T23">
        <v>10</v>
      </c>
      <c r="W23">
        <f>ROUND(E23*VLOOKUP(D23,[1]期望属性!$E$23:$F$38,2,0)+IF(G23="",0,G23*VLOOKUP(F23,[1]期望属性!$E$23:$F$38,2,0)),0)</f>
        <v>270</v>
      </c>
      <c r="X23">
        <v>1</v>
      </c>
      <c r="Y23" t="s">
        <v>188</v>
      </c>
    </row>
    <row r="24" spans="1:25" x14ac:dyDescent="0.15">
      <c r="A24">
        <v>152</v>
      </c>
      <c r="B24" t="s">
        <v>212</v>
      </c>
      <c r="C24" t="s">
        <v>173</v>
      </c>
      <c r="D24">
        <v>3</v>
      </c>
      <c r="E24">
        <f>SUM([1]界石!$AC90:$AG90)</f>
        <v>96</v>
      </c>
      <c r="F24">
        <v>23</v>
      </c>
      <c r="G24">
        <f>[1]界石!$AD90</f>
        <v>19</v>
      </c>
      <c r="N24">
        <v>5</v>
      </c>
      <c r="O24">
        <v>114</v>
      </c>
      <c r="P24">
        <v>10</v>
      </c>
      <c r="Q24">
        <v>115</v>
      </c>
      <c r="R24">
        <v>10</v>
      </c>
      <c r="S24">
        <v>116</v>
      </c>
      <c r="T24">
        <v>10</v>
      </c>
      <c r="W24">
        <f>ROUND(E24*VLOOKUP(D24,[1]期望属性!$E$23:$F$38,2,0)+IF(G24="",0,G24*VLOOKUP(F24,[1]期望属性!$E$23:$F$38,2,0)),0)</f>
        <v>527</v>
      </c>
      <c r="X24">
        <v>1</v>
      </c>
      <c r="Y24" t="s">
        <v>188</v>
      </c>
    </row>
    <row r="25" spans="1:25" x14ac:dyDescent="0.15">
      <c r="A25">
        <v>153</v>
      </c>
      <c r="B25" t="s">
        <v>213</v>
      </c>
      <c r="C25" t="s">
        <v>174</v>
      </c>
      <c r="D25">
        <v>1</v>
      </c>
      <c r="E25">
        <f>SUM([1]界石!$AC91:$AG91)</f>
        <v>5197</v>
      </c>
      <c r="F25">
        <v>3</v>
      </c>
      <c r="G25">
        <f>[1]界石!$AE91</f>
        <v>77</v>
      </c>
      <c r="N25">
        <v>5</v>
      </c>
      <c r="O25">
        <v>111</v>
      </c>
      <c r="P25">
        <v>10</v>
      </c>
      <c r="Q25">
        <v>115</v>
      </c>
      <c r="R25">
        <v>10</v>
      </c>
      <c r="S25">
        <v>116</v>
      </c>
      <c r="T25">
        <v>10</v>
      </c>
      <c r="W25">
        <f>ROUND(E25*VLOOKUP(D25,[1]期望属性!$E$23:$F$38,2,0)+IF(G25="",0,G25*VLOOKUP(F25,[1]期望属性!$E$23:$F$38,2,0)),0)</f>
        <v>523</v>
      </c>
      <c r="X25">
        <v>1</v>
      </c>
      <c r="Y25" t="s">
        <v>188</v>
      </c>
    </row>
    <row r="26" spans="1:25" x14ac:dyDescent="0.15">
      <c r="A26">
        <v>154</v>
      </c>
      <c r="B26" t="s">
        <v>214</v>
      </c>
      <c r="C26" t="s">
        <v>175</v>
      </c>
      <c r="D26">
        <v>3</v>
      </c>
      <c r="E26">
        <f>SUM([1]界石!$AC92:$AG92)</f>
        <v>93</v>
      </c>
      <c r="F26">
        <v>25</v>
      </c>
      <c r="G26">
        <f>[1]界石!$AF92</f>
        <v>16</v>
      </c>
      <c r="N26">
        <v>5</v>
      </c>
      <c r="O26">
        <v>111</v>
      </c>
      <c r="P26">
        <v>10</v>
      </c>
      <c r="Q26">
        <v>112</v>
      </c>
      <c r="R26">
        <v>20</v>
      </c>
      <c r="W26">
        <f>ROUND(E26*VLOOKUP(D26,[1]期望属性!$E$23:$F$38,2,0)+IF(G26="",0,G26*VLOOKUP(F26,[1]期望属性!$E$23:$F$38,2,0)),0)</f>
        <v>475</v>
      </c>
      <c r="X26">
        <v>1</v>
      </c>
      <c r="Y26" t="s">
        <v>188</v>
      </c>
    </row>
    <row r="27" spans="1:25" x14ac:dyDescent="0.15">
      <c r="A27">
        <v>155</v>
      </c>
      <c r="B27" t="s">
        <v>215</v>
      </c>
      <c r="C27" t="s">
        <v>190</v>
      </c>
      <c r="D27">
        <v>10</v>
      </c>
      <c r="E27">
        <f>[1]界石!$AG93</f>
        <v>72</v>
      </c>
      <c r="F27">
        <v>25</v>
      </c>
      <c r="G27">
        <f>[1]界石!$AF93</f>
        <v>16</v>
      </c>
      <c r="N27">
        <v>5</v>
      </c>
      <c r="O27">
        <v>113</v>
      </c>
      <c r="P27">
        <v>10</v>
      </c>
      <c r="Q27">
        <v>114</v>
      </c>
      <c r="R27">
        <v>20</v>
      </c>
      <c r="W27">
        <f>ROUND(E27*VLOOKUP(D27,[1]期望属性!$E$23:$F$38,2,0)+IF(G27="",0,G27*VLOOKUP(F27,[1]期望属性!$E$23:$F$38,2,0)),0)</f>
        <v>776</v>
      </c>
      <c r="X27">
        <v>1</v>
      </c>
      <c r="Y27" t="s">
        <v>188</v>
      </c>
    </row>
    <row r="28" spans="1:25" x14ac:dyDescent="0.15">
      <c r="A28">
        <v>156</v>
      </c>
      <c r="B28" t="s">
        <v>216</v>
      </c>
      <c r="C28" t="s">
        <v>164</v>
      </c>
      <c r="D28">
        <v>1</v>
      </c>
      <c r="E28">
        <f>SUM([1]界石!$AC94:$AG94)</f>
        <v>5136</v>
      </c>
      <c r="F28">
        <v>25</v>
      </c>
      <c r="G28">
        <f>[1]界石!$AF94</f>
        <v>16</v>
      </c>
      <c r="N28">
        <v>5</v>
      </c>
      <c r="O28">
        <v>115</v>
      </c>
      <c r="P28">
        <v>10</v>
      </c>
      <c r="Q28">
        <v>116</v>
      </c>
      <c r="R28">
        <v>20</v>
      </c>
      <c r="W28">
        <f>ROUND(E28*VLOOKUP(D28,[1]期望属性!$E$23:$F$38,2,0)+IF(G28="",0,G28*VLOOKUP(F28,[1]期望属性!$E$23:$F$38,2,0)),0)</f>
        <v>231</v>
      </c>
      <c r="X28">
        <v>1</v>
      </c>
      <c r="Y28" t="s">
        <v>188</v>
      </c>
    </row>
    <row r="29" spans="1:25" x14ac:dyDescent="0.15">
      <c r="A29">
        <v>211</v>
      </c>
      <c r="B29" t="s">
        <v>85</v>
      </c>
      <c r="C29" t="s">
        <v>166</v>
      </c>
      <c r="D29">
        <v>1</v>
      </c>
      <c r="E29">
        <f>SUM([1]界石!$AC95:$AG95)</f>
        <v>704</v>
      </c>
      <c r="N29">
        <v>1</v>
      </c>
      <c r="O29" t="s">
        <v>163</v>
      </c>
      <c r="P29" t="s">
        <v>163</v>
      </c>
      <c r="W29">
        <f>ROUND(E29*VLOOKUP(D29,[1]期望属性!$E$23:$F$38,2,0)+IF(G29="",0,G29*VLOOKUP(F29,[1]期望属性!$E$23:$F$38,2,0)),0)</f>
        <v>24</v>
      </c>
      <c r="X29">
        <v>1</v>
      </c>
      <c r="Y29" t="s">
        <v>188</v>
      </c>
    </row>
    <row r="30" spans="1:25" x14ac:dyDescent="0.15">
      <c r="A30">
        <v>212</v>
      </c>
      <c r="B30" t="s">
        <v>59</v>
      </c>
      <c r="C30" t="s">
        <v>167</v>
      </c>
      <c r="D30">
        <v>23</v>
      </c>
      <c r="E30">
        <f>SUM([1]界石!$AC96:$AG96)</f>
        <v>2</v>
      </c>
      <c r="N30">
        <v>1</v>
      </c>
      <c r="O30" t="s">
        <v>163</v>
      </c>
      <c r="P30" t="s">
        <v>163</v>
      </c>
      <c r="W30">
        <f>ROUND(E30*VLOOKUP(D30,[1]期望属性!$E$23:$F$38,2,0)+IF(G30="",0,G30*VLOOKUP(F30,[1]期望属性!$E$23:$F$38,2,0)),0)</f>
        <v>10</v>
      </c>
      <c r="X30">
        <v>1</v>
      </c>
      <c r="Y30" t="s">
        <v>188</v>
      </c>
    </row>
    <row r="31" spans="1:25" x14ac:dyDescent="0.15">
      <c r="A31">
        <v>213</v>
      </c>
      <c r="B31" t="s">
        <v>60</v>
      </c>
      <c r="C31" t="s">
        <v>168</v>
      </c>
      <c r="D31">
        <v>3</v>
      </c>
      <c r="E31">
        <f>SUM([1]界石!$AC97:$AG97)</f>
        <v>9</v>
      </c>
      <c r="N31">
        <v>1</v>
      </c>
      <c r="O31" t="s">
        <v>163</v>
      </c>
      <c r="P31" t="s">
        <v>163</v>
      </c>
      <c r="W31">
        <f>ROUND(E31*VLOOKUP(D31,[1]期望属性!$E$23:$F$38,2,0)+IF(G31="",0,G31*VLOOKUP(F31,[1]期望属性!$E$23:$F$38,2,0)),0)</f>
        <v>41</v>
      </c>
      <c r="X31">
        <v>1</v>
      </c>
      <c r="Y31" t="s">
        <v>188</v>
      </c>
    </row>
    <row r="32" spans="1:25" x14ac:dyDescent="0.15">
      <c r="A32">
        <v>214</v>
      </c>
      <c r="B32" t="s">
        <v>62</v>
      </c>
      <c r="C32" t="s">
        <v>169</v>
      </c>
      <c r="D32">
        <v>25</v>
      </c>
      <c r="E32">
        <f>SUM([1]界石!$AC98:$AG98)</f>
        <v>2</v>
      </c>
      <c r="N32">
        <v>1</v>
      </c>
      <c r="O32" t="s">
        <v>163</v>
      </c>
      <c r="P32" t="s">
        <v>163</v>
      </c>
      <c r="W32">
        <f>ROUND(E32*VLOOKUP(D32,[1]期望属性!$E$23:$F$38,2,0)+IF(G32="",0,G32*VLOOKUP(F32,[1]期望属性!$E$23:$F$38,2,0)),0)</f>
        <v>7</v>
      </c>
      <c r="X32">
        <v>1</v>
      </c>
      <c r="Y32" t="s">
        <v>188</v>
      </c>
    </row>
    <row r="33" spans="1:25" x14ac:dyDescent="0.15">
      <c r="A33">
        <v>215</v>
      </c>
      <c r="B33" t="s">
        <v>63</v>
      </c>
      <c r="C33" t="s">
        <v>170</v>
      </c>
      <c r="D33">
        <v>10</v>
      </c>
      <c r="E33">
        <f>SUM([1]界石!$AC99:$AG99)</f>
        <v>9</v>
      </c>
      <c r="N33">
        <v>1</v>
      </c>
      <c r="O33" t="s">
        <v>163</v>
      </c>
      <c r="P33" t="s">
        <v>163</v>
      </c>
      <c r="W33">
        <f>ROUND(E33*VLOOKUP(D33,[1]期望属性!$E$23:$F$38,2,0)+IF(G33="",0,G33*VLOOKUP(F33,[1]期望属性!$E$23:$F$38,2,0)),0)</f>
        <v>90</v>
      </c>
      <c r="X33">
        <v>1</v>
      </c>
      <c r="Y33" t="s">
        <v>188</v>
      </c>
    </row>
    <row r="34" spans="1:25" x14ac:dyDescent="0.15">
      <c r="A34">
        <v>216</v>
      </c>
      <c r="B34" t="s">
        <v>64</v>
      </c>
      <c r="C34" t="s">
        <v>171</v>
      </c>
      <c r="D34">
        <v>1</v>
      </c>
      <c r="E34">
        <f>SUM([1]界石!$AC100:$AG100)</f>
        <v>576</v>
      </c>
      <c r="N34">
        <v>1</v>
      </c>
      <c r="O34" t="s">
        <v>163</v>
      </c>
      <c r="P34" t="s">
        <v>163</v>
      </c>
      <c r="W34">
        <f>ROUND(E34*VLOOKUP(D34,[1]期望属性!$E$23:$F$38,2,0)+IF(G34="",0,G34*VLOOKUP(F34,[1]期望属性!$E$23:$F$38,2,0)),0)</f>
        <v>20</v>
      </c>
      <c r="X34">
        <v>1</v>
      </c>
      <c r="Y34" t="s">
        <v>188</v>
      </c>
    </row>
    <row r="35" spans="1:25" x14ac:dyDescent="0.15">
      <c r="A35">
        <v>221</v>
      </c>
      <c r="B35" t="s">
        <v>217</v>
      </c>
      <c r="C35" t="s">
        <v>172</v>
      </c>
      <c r="D35">
        <v>1</v>
      </c>
      <c r="E35">
        <f>SUM([1]界石!$AC101:$AG101)</f>
        <v>960</v>
      </c>
      <c r="N35">
        <v>2</v>
      </c>
      <c r="O35">
        <v>211</v>
      </c>
      <c r="P35">
        <v>1</v>
      </c>
      <c r="Q35">
        <v>212</v>
      </c>
      <c r="R35">
        <v>1</v>
      </c>
      <c r="S35" t="s">
        <v>163</v>
      </c>
      <c r="T35" t="s">
        <v>163</v>
      </c>
      <c r="W35">
        <f>ROUND(E35*VLOOKUP(D35,[1]期望属性!$E$23:$F$38,2,0)+IF(G35="",0,G35*VLOOKUP(F35,[1]期望属性!$E$23:$F$38,2,0)),0)</f>
        <v>33</v>
      </c>
      <c r="X35">
        <v>1</v>
      </c>
      <c r="Y35" t="s">
        <v>188</v>
      </c>
    </row>
    <row r="36" spans="1:25" x14ac:dyDescent="0.15">
      <c r="A36">
        <v>222</v>
      </c>
      <c r="B36" t="s">
        <v>218</v>
      </c>
      <c r="C36" t="s">
        <v>173</v>
      </c>
      <c r="D36">
        <v>23</v>
      </c>
      <c r="E36">
        <f>SUM([1]界石!$AC102:$AG102)</f>
        <v>3</v>
      </c>
      <c r="N36">
        <v>2</v>
      </c>
      <c r="O36">
        <v>213</v>
      </c>
      <c r="P36">
        <v>1</v>
      </c>
      <c r="Q36">
        <v>214</v>
      </c>
      <c r="R36">
        <v>1</v>
      </c>
      <c r="S36" t="s">
        <v>163</v>
      </c>
      <c r="T36" t="s">
        <v>163</v>
      </c>
      <c r="W36">
        <f>ROUND(E36*VLOOKUP(D36,[1]期望属性!$E$23:$F$38,2,0)+IF(G36="",0,G36*VLOOKUP(F36,[1]期望属性!$E$23:$F$38,2,0)),0)</f>
        <v>15</v>
      </c>
      <c r="X36">
        <v>1</v>
      </c>
      <c r="Y36" t="s">
        <v>188</v>
      </c>
    </row>
    <row r="37" spans="1:25" x14ac:dyDescent="0.15">
      <c r="A37">
        <v>223</v>
      </c>
      <c r="B37" t="s">
        <v>219</v>
      </c>
      <c r="C37" t="s">
        <v>174</v>
      </c>
      <c r="D37">
        <v>3</v>
      </c>
      <c r="E37">
        <f>SUM([1]界石!$AC103:$AG103)</f>
        <v>14</v>
      </c>
      <c r="N37">
        <v>2</v>
      </c>
      <c r="O37">
        <v>215</v>
      </c>
      <c r="P37">
        <v>1</v>
      </c>
      <c r="Q37">
        <v>216</v>
      </c>
      <c r="R37">
        <v>1</v>
      </c>
      <c r="S37" t="s">
        <v>163</v>
      </c>
      <c r="T37" t="s">
        <v>163</v>
      </c>
      <c r="W37">
        <f>ROUND(E37*VLOOKUP(D37,[1]期望属性!$E$23:$F$38,2,0)+IF(G37="",0,G37*VLOOKUP(F37,[1]期望属性!$E$23:$F$38,2,0)),0)</f>
        <v>63</v>
      </c>
      <c r="X37">
        <v>1</v>
      </c>
      <c r="Y37" t="s">
        <v>188</v>
      </c>
    </row>
    <row r="38" spans="1:25" x14ac:dyDescent="0.15">
      <c r="A38">
        <v>224</v>
      </c>
      <c r="B38" t="s">
        <v>220</v>
      </c>
      <c r="C38" t="s">
        <v>175</v>
      </c>
      <c r="D38">
        <v>25</v>
      </c>
      <c r="E38">
        <f>SUM([1]界石!$AC104:$AG104)</f>
        <v>3</v>
      </c>
      <c r="N38">
        <v>2</v>
      </c>
      <c r="O38">
        <v>211</v>
      </c>
      <c r="P38">
        <v>3</v>
      </c>
      <c r="Q38" t="s">
        <v>163</v>
      </c>
      <c r="R38" t="s">
        <v>163</v>
      </c>
      <c r="S38" t="s">
        <v>163</v>
      </c>
      <c r="T38" t="s">
        <v>163</v>
      </c>
      <c r="W38">
        <f>ROUND(E38*VLOOKUP(D38,[1]期望属性!$E$23:$F$38,2,0)+IF(G38="",0,G38*VLOOKUP(F38,[1]期望属性!$E$23:$F$38,2,0)),0)</f>
        <v>11</v>
      </c>
      <c r="X38">
        <v>1</v>
      </c>
      <c r="Y38" t="s">
        <v>188</v>
      </c>
    </row>
    <row r="39" spans="1:25" x14ac:dyDescent="0.15">
      <c r="A39">
        <v>225</v>
      </c>
      <c r="B39" t="s">
        <v>221</v>
      </c>
      <c r="C39" t="s">
        <v>190</v>
      </c>
      <c r="D39">
        <v>10</v>
      </c>
      <c r="E39">
        <f>SUM([1]界石!$AC105:$AG105)</f>
        <v>13</v>
      </c>
      <c r="N39">
        <v>2</v>
      </c>
      <c r="O39">
        <v>212</v>
      </c>
      <c r="P39">
        <v>3</v>
      </c>
      <c r="Q39" t="s">
        <v>163</v>
      </c>
      <c r="R39" t="s">
        <v>163</v>
      </c>
      <c r="S39" t="s">
        <v>163</v>
      </c>
      <c r="T39" t="s">
        <v>163</v>
      </c>
      <c r="W39">
        <f>ROUND(E39*VLOOKUP(D39,[1]期望属性!$E$23:$F$38,2,0)+IF(G39="",0,G39*VLOOKUP(F39,[1]期望属性!$E$23:$F$38,2,0)),0)</f>
        <v>130</v>
      </c>
      <c r="X39">
        <v>1</v>
      </c>
      <c r="Y39" t="s">
        <v>188</v>
      </c>
    </row>
    <row r="40" spans="1:25" x14ac:dyDescent="0.15">
      <c r="A40">
        <v>226</v>
      </c>
      <c r="B40" t="s">
        <v>222</v>
      </c>
      <c r="C40" t="s">
        <v>164</v>
      </c>
      <c r="D40">
        <v>1</v>
      </c>
      <c r="E40">
        <f>SUM([1]界石!$AC106:$AG106)</f>
        <v>960</v>
      </c>
      <c r="N40">
        <v>2</v>
      </c>
      <c r="O40">
        <v>213</v>
      </c>
      <c r="P40">
        <v>3</v>
      </c>
      <c r="Q40" t="s">
        <v>163</v>
      </c>
      <c r="R40" t="s">
        <v>163</v>
      </c>
      <c r="S40" t="s">
        <v>163</v>
      </c>
      <c r="T40" t="s">
        <v>163</v>
      </c>
      <c r="W40">
        <f>ROUND(E40*VLOOKUP(D40,[1]期望属性!$E$23:$F$38,2,0)+IF(G40="",0,G40*VLOOKUP(F40,[1]期望属性!$E$23:$F$38,2,0)),0)</f>
        <v>33</v>
      </c>
      <c r="X40">
        <v>1</v>
      </c>
      <c r="Y40" t="s">
        <v>188</v>
      </c>
    </row>
    <row r="41" spans="1:25" x14ac:dyDescent="0.15">
      <c r="A41">
        <v>227</v>
      </c>
      <c r="B41" t="s">
        <v>223</v>
      </c>
      <c r="C41" t="s">
        <v>166</v>
      </c>
      <c r="D41">
        <v>1</v>
      </c>
      <c r="E41">
        <f>SUM([1]界石!$AC107:$AG107)</f>
        <v>0</v>
      </c>
      <c r="N41">
        <v>2</v>
      </c>
      <c r="O41">
        <v>214</v>
      </c>
      <c r="P41">
        <v>3</v>
      </c>
      <c r="Q41" t="s">
        <v>163</v>
      </c>
      <c r="R41" t="s">
        <v>163</v>
      </c>
      <c r="S41" t="s">
        <v>163</v>
      </c>
      <c r="T41" t="s">
        <v>163</v>
      </c>
      <c r="W41">
        <f>ROUND(E41*VLOOKUP(D41,[1]期望属性!$E$23:$F$38,2,0)+IF(G41="",0,G41*VLOOKUP(F41,[1]期望属性!$E$23:$F$38,2,0)),0)</f>
        <v>0</v>
      </c>
      <c r="X41">
        <v>1</v>
      </c>
      <c r="Y41" t="s">
        <v>188</v>
      </c>
    </row>
    <row r="42" spans="1:25" x14ac:dyDescent="0.15">
      <c r="A42">
        <v>228</v>
      </c>
      <c r="B42" t="s">
        <v>224</v>
      </c>
      <c r="C42" t="s">
        <v>167</v>
      </c>
      <c r="D42">
        <v>1</v>
      </c>
      <c r="E42">
        <f>SUM([1]界石!$AC108:$AG108)</f>
        <v>0</v>
      </c>
      <c r="N42">
        <v>2</v>
      </c>
      <c r="O42">
        <v>215</v>
      </c>
      <c r="P42">
        <v>3</v>
      </c>
      <c r="Q42" t="s">
        <v>163</v>
      </c>
      <c r="R42" t="s">
        <v>163</v>
      </c>
      <c r="S42" t="s">
        <v>163</v>
      </c>
      <c r="T42" t="s">
        <v>163</v>
      </c>
      <c r="W42">
        <f>ROUND(E42*VLOOKUP(D42,[1]期望属性!$E$23:$F$38,2,0)+IF(G42="",0,G42*VLOOKUP(F42,[1]期望属性!$E$23:$F$38,2,0)),0)</f>
        <v>0</v>
      </c>
      <c r="X42">
        <v>1</v>
      </c>
      <c r="Y42" t="s">
        <v>188</v>
      </c>
    </row>
    <row r="43" spans="1:25" x14ac:dyDescent="0.15">
      <c r="A43">
        <v>229</v>
      </c>
      <c r="B43" t="s">
        <v>225</v>
      </c>
      <c r="C43" t="s">
        <v>168</v>
      </c>
      <c r="D43">
        <v>1</v>
      </c>
      <c r="E43">
        <f>SUM([1]界石!$AC109:$AG109)</f>
        <v>0</v>
      </c>
      <c r="N43">
        <v>2</v>
      </c>
      <c r="O43">
        <v>216</v>
      </c>
      <c r="P43">
        <v>3</v>
      </c>
      <c r="Q43" t="s">
        <v>163</v>
      </c>
      <c r="R43" t="s">
        <v>163</v>
      </c>
      <c r="S43" t="s">
        <v>163</v>
      </c>
      <c r="T43" t="s">
        <v>163</v>
      </c>
      <c r="W43">
        <f>ROUND(E43*VLOOKUP(D43,[1]期望属性!$E$23:$F$38,2,0)+IF(G43="",0,G43*VLOOKUP(F43,[1]期望属性!$E$23:$F$38,2,0)),0)</f>
        <v>0</v>
      </c>
      <c r="X43">
        <v>1</v>
      </c>
      <c r="Y43" t="s">
        <v>188</v>
      </c>
    </row>
    <row r="44" spans="1:25" x14ac:dyDescent="0.15">
      <c r="A44">
        <v>231</v>
      </c>
      <c r="B44" t="s">
        <v>226</v>
      </c>
      <c r="C44" t="s">
        <v>169</v>
      </c>
      <c r="D44">
        <v>1</v>
      </c>
      <c r="E44">
        <f>[1]界石!$AC110</f>
        <v>1920</v>
      </c>
      <c r="F44">
        <v>23</v>
      </c>
      <c r="G44">
        <f>[1]界石!$AD110</f>
        <v>7</v>
      </c>
      <c r="N44">
        <v>3</v>
      </c>
      <c r="O44">
        <v>211</v>
      </c>
      <c r="P44">
        <v>3</v>
      </c>
      <c r="Q44">
        <v>214</v>
      </c>
      <c r="R44">
        <v>3</v>
      </c>
      <c r="S44" t="s">
        <v>163</v>
      </c>
      <c r="T44" t="s">
        <v>163</v>
      </c>
      <c r="W44">
        <f>ROUND(E44*VLOOKUP(D44,[1]期望属性!$E$23:$F$38,2,0)+IF(G44="",0,G44*VLOOKUP(F44,[1]期望属性!$E$23:$F$38,2,0)),0)</f>
        <v>100</v>
      </c>
      <c r="X44">
        <v>1</v>
      </c>
      <c r="Y44" t="s">
        <v>188</v>
      </c>
    </row>
    <row r="45" spans="1:25" x14ac:dyDescent="0.15">
      <c r="A45">
        <v>232</v>
      </c>
      <c r="B45" t="s">
        <v>227</v>
      </c>
      <c r="C45" t="s">
        <v>170</v>
      </c>
      <c r="D45">
        <v>1</v>
      </c>
      <c r="E45">
        <f>[1]界石!$AC111</f>
        <v>1920</v>
      </c>
      <c r="F45">
        <v>3</v>
      </c>
      <c r="G45">
        <f>[1]界石!$AE111</f>
        <v>28</v>
      </c>
      <c r="N45">
        <v>3</v>
      </c>
      <c r="O45">
        <v>212</v>
      </c>
      <c r="P45">
        <v>3</v>
      </c>
      <c r="Q45">
        <v>215</v>
      </c>
      <c r="R45">
        <v>3</v>
      </c>
      <c r="S45" t="s">
        <v>163</v>
      </c>
      <c r="T45" t="s">
        <v>163</v>
      </c>
      <c r="W45">
        <f>ROUND(E45*VLOOKUP(D45,[1]期望属性!$E$23:$F$38,2,0)+IF(G45="",0,G45*VLOOKUP(F45,[1]期望属性!$E$23:$F$38,2,0)),0)</f>
        <v>191</v>
      </c>
      <c r="X45">
        <v>1</v>
      </c>
      <c r="Y45" t="s">
        <v>188</v>
      </c>
    </row>
    <row r="46" spans="1:25" x14ac:dyDescent="0.15">
      <c r="A46">
        <v>233</v>
      </c>
      <c r="B46" t="s">
        <v>228</v>
      </c>
      <c r="C46" t="s">
        <v>171</v>
      </c>
      <c r="D46">
        <v>1</v>
      </c>
      <c r="E46">
        <f>[1]界石!$AC112</f>
        <v>1920</v>
      </c>
      <c r="F46">
        <v>25</v>
      </c>
      <c r="G46">
        <f>[1]界石!$AF112</f>
        <v>6</v>
      </c>
      <c r="N46">
        <v>3</v>
      </c>
      <c r="O46">
        <v>213</v>
      </c>
      <c r="P46">
        <v>3</v>
      </c>
      <c r="Q46">
        <v>216</v>
      </c>
      <c r="R46">
        <v>3</v>
      </c>
      <c r="S46" t="s">
        <v>163</v>
      </c>
      <c r="T46" t="s">
        <v>163</v>
      </c>
      <c r="W46">
        <f>ROUND(E46*VLOOKUP(D46,[1]期望属性!$E$23:$F$38,2,0)+IF(G46="",0,G46*VLOOKUP(F46,[1]期望属性!$E$23:$F$38,2,0)),0)</f>
        <v>86</v>
      </c>
      <c r="X46">
        <v>1</v>
      </c>
      <c r="Y46" t="s">
        <v>188</v>
      </c>
    </row>
    <row r="47" spans="1:25" x14ac:dyDescent="0.15">
      <c r="A47">
        <v>241</v>
      </c>
      <c r="B47" t="s">
        <v>229</v>
      </c>
      <c r="C47" t="s">
        <v>172</v>
      </c>
      <c r="D47">
        <v>1</v>
      </c>
      <c r="E47">
        <f>SUM([1]界石!$AC113:$AG113)</f>
        <v>3200</v>
      </c>
      <c r="N47">
        <v>4</v>
      </c>
      <c r="O47">
        <v>211</v>
      </c>
      <c r="P47">
        <v>5</v>
      </c>
      <c r="Q47">
        <v>213</v>
      </c>
      <c r="R47">
        <v>5</v>
      </c>
      <c r="S47">
        <v>215</v>
      </c>
      <c r="T47">
        <v>5</v>
      </c>
      <c r="W47">
        <f>ROUND(E47*VLOOKUP(D47,[1]期望属性!$E$23:$F$38,2,0)+IF(G47="",0,G47*VLOOKUP(F47,[1]期望属性!$E$23:$F$38,2,0)),0)</f>
        <v>109</v>
      </c>
      <c r="X47">
        <v>1</v>
      </c>
      <c r="Y47" t="s">
        <v>188</v>
      </c>
    </row>
    <row r="48" spans="1:25" x14ac:dyDescent="0.15">
      <c r="A48">
        <v>242</v>
      </c>
      <c r="B48" t="s">
        <v>230</v>
      </c>
      <c r="C48" t="s">
        <v>173</v>
      </c>
      <c r="D48">
        <v>3</v>
      </c>
      <c r="E48">
        <f>SUM([1]界石!$AC114:$AG114)</f>
        <v>48</v>
      </c>
      <c r="N48">
        <v>4</v>
      </c>
      <c r="O48">
        <v>212</v>
      </c>
      <c r="P48">
        <v>5</v>
      </c>
      <c r="Q48">
        <v>214</v>
      </c>
      <c r="R48">
        <v>5</v>
      </c>
      <c r="S48">
        <v>216</v>
      </c>
      <c r="T48">
        <v>5</v>
      </c>
      <c r="W48">
        <f>ROUND(E48*VLOOKUP(D48,[1]期望属性!$E$23:$F$38,2,0)+IF(G48="",0,G48*VLOOKUP(F48,[1]期望属性!$E$23:$F$38,2,0)),0)</f>
        <v>216</v>
      </c>
      <c r="X48">
        <v>1</v>
      </c>
      <c r="Y48" t="s">
        <v>188</v>
      </c>
    </row>
    <row r="49" spans="1:25" x14ac:dyDescent="0.15">
      <c r="A49">
        <v>251</v>
      </c>
      <c r="B49" t="s">
        <v>231</v>
      </c>
      <c r="C49" t="s">
        <v>174</v>
      </c>
      <c r="D49">
        <v>1</v>
      </c>
      <c r="E49">
        <f>SUM([1]界石!$AC115:$AG115)</f>
        <v>5139</v>
      </c>
      <c r="F49">
        <v>23</v>
      </c>
      <c r="G49">
        <f>[1]界石!$AD115</f>
        <v>19</v>
      </c>
      <c r="N49">
        <v>5</v>
      </c>
      <c r="O49">
        <v>211</v>
      </c>
      <c r="P49">
        <v>10</v>
      </c>
      <c r="Q49">
        <v>212</v>
      </c>
      <c r="R49">
        <v>10</v>
      </c>
      <c r="S49">
        <v>213</v>
      </c>
      <c r="T49">
        <v>10</v>
      </c>
      <c r="W49">
        <f>ROUND(E49*VLOOKUP(D49,[1]期望属性!$E$23:$F$38,2,0)+IF(G49="",0,G49*VLOOKUP(F49,[1]期望属性!$E$23:$F$38,2,0)),0)</f>
        <v>270</v>
      </c>
      <c r="X49">
        <v>1</v>
      </c>
      <c r="Y49" t="s">
        <v>188</v>
      </c>
    </row>
    <row r="50" spans="1:25" x14ac:dyDescent="0.15">
      <c r="A50">
        <v>252</v>
      </c>
      <c r="B50" t="s">
        <v>232</v>
      </c>
      <c r="C50" t="s">
        <v>175</v>
      </c>
      <c r="D50">
        <v>3</v>
      </c>
      <c r="E50">
        <f>SUM([1]界石!$AC116:$AG116)</f>
        <v>96</v>
      </c>
      <c r="F50">
        <v>23</v>
      </c>
      <c r="G50">
        <f>[1]界石!$AD116</f>
        <v>19</v>
      </c>
      <c r="N50">
        <v>5</v>
      </c>
      <c r="O50">
        <v>214</v>
      </c>
      <c r="P50">
        <v>10</v>
      </c>
      <c r="Q50">
        <v>215</v>
      </c>
      <c r="R50">
        <v>10</v>
      </c>
      <c r="S50">
        <v>216</v>
      </c>
      <c r="T50">
        <v>10</v>
      </c>
      <c r="W50">
        <f>ROUND(E50*VLOOKUP(D50,[1]期望属性!$E$23:$F$38,2,0)+IF(G50="",0,G50*VLOOKUP(F50,[1]期望属性!$E$23:$F$38,2,0)),0)</f>
        <v>527</v>
      </c>
      <c r="X50">
        <v>1</v>
      </c>
      <c r="Y50" t="s">
        <v>188</v>
      </c>
    </row>
    <row r="51" spans="1:25" x14ac:dyDescent="0.15">
      <c r="A51">
        <v>253</v>
      </c>
      <c r="B51" t="s">
        <v>233</v>
      </c>
      <c r="C51" t="s">
        <v>190</v>
      </c>
      <c r="D51">
        <v>1</v>
      </c>
      <c r="E51">
        <f>SUM([1]界石!$AC117:$AG117)</f>
        <v>5197</v>
      </c>
      <c r="F51">
        <v>3</v>
      </c>
      <c r="G51">
        <f>[1]界石!$AE117</f>
        <v>77</v>
      </c>
      <c r="N51">
        <v>5</v>
      </c>
      <c r="O51">
        <v>211</v>
      </c>
      <c r="P51">
        <v>10</v>
      </c>
      <c r="Q51">
        <v>215</v>
      </c>
      <c r="R51">
        <v>10</v>
      </c>
      <c r="S51">
        <v>216</v>
      </c>
      <c r="T51">
        <v>10</v>
      </c>
      <c r="W51">
        <f>ROUND(E51*VLOOKUP(D51,[1]期望属性!$E$23:$F$38,2,0)+IF(G51="",0,G51*VLOOKUP(F51,[1]期望属性!$E$23:$F$38,2,0)),0)</f>
        <v>523</v>
      </c>
      <c r="X51">
        <v>1</v>
      </c>
      <c r="Y51" t="s">
        <v>188</v>
      </c>
    </row>
    <row r="52" spans="1:25" x14ac:dyDescent="0.15">
      <c r="A52">
        <v>254</v>
      </c>
      <c r="B52" t="s">
        <v>234</v>
      </c>
      <c r="C52" t="s">
        <v>164</v>
      </c>
      <c r="D52">
        <v>3</v>
      </c>
      <c r="E52">
        <f>SUM([1]界石!$AC118:$AG118)</f>
        <v>93</v>
      </c>
      <c r="F52">
        <v>25</v>
      </c>
      <c r="G52">
        <f>[1]界石!$AF118</f>
        <v>16</v>
      </c>
      <c r="N52">
        <v>5</v>
      </c>
      <c r="O52">
        <v>211</v>
      </c>
      <c r="P52">
        <v>10</v>
      </c>
      <c r="Q52">
        <v>212</v>
      </c>
      <c r="R52">
        <v>20</v>
      </c>
      <c r="S52" t="s">
        <v>163</v>
      </c>
      <c r="T52" t="s">
        <v>163</v>
      </c>
      <c r="W52">
        <f>ROUND(E52*VLOOKUP(D52,[1]期望属性!$E$23:$F$38,2,0)+IF(G52="",0,G52*VLOOKUP(F52,[1]期望属性!$E$23:$F$38,2,0)),0)</f>
        <v>475</v>
      </c>
      <c r="X52">
        <v>1</v>
      </c>
      <c r="Y52" t="s">
        <v>188</v>
      </c>
    </row>
    <row r="53" spans="1:25" x14ac:dyDescent="0.15">
      <c r="A53">
        <v>255</v>
      </c>
      <c r="B53" t="s">
        <v>235</v>
      </c>
      <c r="C53" t="s">
        <v>166</v>
      </c>
      <c r="D53">
        <v>10</v>
      </c>
      <c r="E53">
        <f>[1]界石!$AG119</f>
        <v>72</v>
      </c>
      <c r="F53">
        <v>25</v>
      </c>
      <c r="G53">
        <f>[1]界石!$AF119</f>
        <v>16</v>
      </c>
      <c r="N53">
        <v>5</v>
      </c>
      <c r="O53">
        <v>213</v>
      </c>
      <c r="P53">
        <v>10</v>
      </c>
      <c r="Q53">
        <v>214</v>
      </c>
      <c r="R53">
        <v>20</v>
      </c>
      <c r="S53" t="s">
        <v>163</v>
      </c>
      <c r="T53" t="s">
        <v>163</v>
      </c>
      <c r="W53">
        <f>ROUND(E53*VLOOKUP(D53,[1]期望属性!$E$23:$F$38,2,0)+IF(G53="",0,G53*VLOOKUP(F53,[1]期望属性!$E$23:$F$38,2,0)),0)</f>
        <v>776</v>
      </c>
      <c r="X53">
        <v>1</v>
      </c>
      <c r="Y53" t="s">
        <v>188</v>
      </c>
    </row>
    <row r="54" spans="1:25" x14ac:dyDescent="0.15">
      <c r="A54">
        <v>256</v>
      </c>
      <c r="B54" t="s">
        <v>236</v>
      </c>
      <c r="C54" t="s">
        <v>167</v>
      </c>
      <c r="D54">
        <v>1</v>
      </c>
      <c r="E54">
        <f>SUM([1]界石!$AC120:$AG120)</f>
        <v>5136</v>
      </c>
      <c r="F54">
        <v>25</v>
      </c>
      <c r="G54">
        <f>[1]界石!$AF120</f>
        <v>16</v>
      </c>
      <c r="N54">
        <v>5</v>
      </c>
      <c r="O54">
        <v>215</v>
      </c>
      <c r="P54">
        <v>10</v>
      </c>
      <c r="Q54">
        <v>216</v>
      </c>
      <c r="R54">
        <v>20</v>
      </c>
      <c r="S54" t="s">
        <v>163</v>
      </c>
      <c r="T54" t="s">
        <v>163</v>
      </c>
      <c r="W54">
        <f>ROUND(E54*VLOOKUP(D54,[1]期望属性!$E$23:$F$38,2,0)+IF(G54="",0,G54*VLOOKUP(F54,[1]期望属性!$E$23:$F$38,2,0)),0)</f>
        <v>231</v>
      </c>
      <c r="X54">
        <v>1</v>
      </c>
      <c r="Y54" t="s">
        <v>188</v>
      </c>
    </row>
    <row r="55" spans="1:25" x14ac:dyDescent="0.15">
      <c r="A55">
        <v>311</v>
      </c>
      <c r="B55" t="s">
        <v>237</v>
      </c>
      <c r="C55" t="s">
        <v>168</v>
      </c>
      <c r="D55">
        <v>1</v>
      </c>
      <c r="E55">
        <f>SUM([1]界石!$AC121:$AG121)</f>
        <v>704</v>
      </c>
      <c r="N55">
        <v>1</v>
      </c>
      <c r="P55" t="s">
        <v>163</v>
      </c>
      <c r="Q55" t="s">
        <v>163</v>
      </c>
      <c r="R55" t="s">
        <v>163</v>
      </c>
      <c r="S55" t="s">
        <v>163</v>
      </c>
      <c r="T55" t="s">
        <v>163</v>
      </c>
      <c r="W55">
        <f>ROUND(E55*VLOOKUP(D55,[1]期望属性!$E$23:$F$38,2,0)+IF(G55="",0,G55*VLOOKUP(F55,[1]期望属性!$E$23:$F$38,2,0)),0)</f>
        <v>24</v>
      </c>
      <c r="X55">
        <v>1</v>
      </c>
      <c r="Y55" t="s">
        <v>188</v>
      </c>
    </row>
    <row r="56" spans="1:25" x14ac:dyDescent="0.15">
      <c r="A56">
        <v>312</v>
      </c>
      <c r="B56" t="s">
        <v>238</v>
      </c>
      <c r="C56" t="s">
        <v>169</v>
      </c>
      <c r="D56">
        <v>23</v>
      </c>
      <c r="E56">
        <f>SUM([1]界石!$AC122:$AG122)</f>
        <v>2</v>
      </c>
      <c r="N56">
        <v>1</v>
      </c>
      <c r="P56" t="s">
        <v>163</v>
      </c>
      <c r="Q56" t="s">
        <v>163</v>
      </c>
      <c r="R56" t="s">
        <v>163</v>
      </c>
      <c r="S56" t="s">
        <v>163</v>
      </c>
      <c r="T56" t="s">
        <v>163</v>
      </c>
      <c r="W56">
        <f>ROUND(E56*VLOOKUP(D56,[1]期望属性!$E$23:$F$38,2,0)+IF(G56="",0,G56*VLOOKUP(F56,[1]期望属性!$E$23:$F$38,2,0)),0)</f>
        <v>10</v>
      </c>
      <c r="X56">
        <v>1</v>
      </c>
      <c r="Y56" t="s">
        <v>188</v>
      </c>
    </row>
    <row r="57" spans="1:25" x14ac:dyDescent="0.15">
      <c r="A57">
        <v>313</v>
      </c>
      <c r="B57" t="s">
        <v>239</v>
      </c>
      <c r="C57" t="s">
        <v>170</v>
      </c>
      <c r="D57">
        <v>3</v>
      </c>
      <c r="E57">
        <f>SUM([1]界石!$AC123:$AG123)</f>
        <v>9</v>
      </c>
      <c r="N57">
        <v>1</v>
      </c>
      <c r="P57" t="s">
        <v>163</v>
      </c>
      <c r="Q57" t="s">
        <v>163</v>
      </c>
      <c r="R57" t="s">
        <v>163</v>
      </c>
      <c r="S57" t="s">
        <v>163</v>
      </c>
      <c r="T57" t="s">
        <v>163</v>
      </c>
      <c r="W57">
        <f>ROUND(E57*VLOOKUP(D57,[1]期望属性!$E$23:$F$38,2,0)+IF(G57="",0,G57*VLOOKUP(F57,[1]期望属性!$E$23:$F$38,2,0)),0)</f>
        <v>41</v>
      </c>
      <c r="X57">
        <v>1</v>
      </c>
      <c r="Y57" t="s">
        <v>188</v>
      </c>
    </row>
    <row r="58" spans="1:25" x14ac:dyDescent="0.15">
      <c r="A58">
        <v>314</v>
      </c>
      <c r="B58" t="s">
        <v>240</v>
      </c>
      <c r="C58" t="s">
        <v>171</v>
      </c>
      <c r="D58">
        <v>25</v>
      </c>
      <c r="E58">
        <f>SUM([1]界石!$AC124:$AG124)</f>
        <v>2</v>
      </c>
      <c r="N58">
        <v>1</v>
      </c>
      <c r="P58" t="s">
        <v>163</v>
      </c>
      <c r="Q58" t="s">
        <v>163</v>
      </c>
      <c r="R58" t="s">
        <v>163</v>
      </c>
      <c r="S58" t="s">
        <v>163</v>
      </c>
      <c r="T58" t="s">
        <v>163</v>
      </c>
      <c r="W58">
        <f>ROUND(E58*VLOOKUP(D58,[1]期望属性!$E$23:$F$38,2,0)+IF(G58="",0,G58*VLOOKUP(F58,[1]期望属性!$E$23:$F$38,2,0)),0)</f>
        <v>7</v>
      </c>
      <c r="X58">
        <v>1</v>
      </c>
      <c r="Y58" t="s">
        <v>188</v>
      </c>
    </row>
    <row r="59" spans="1:25" x14ac:dyDescent="0.15">
      <c r="A59">
        <v>315</v>
      </c>
      <c r="B59" t="s">
        <v>241</v>
      </c>
      <c r="C59" t="s">
        <v>172</v>
      </c>
      <c r="D59">
        <v>10</v>
      </c>
      <c r="E59">
        <f>SUM([1]界石!$AC125:$AG125)</f>
        <v>9</v>
      </c>
      <c r="N59">
        <v>1</v>
      </c>
      <c r="P59" t="s">
        <v>163</v>
      </c>
      <c r="Q59" t="s">
        <v>163</v>
      </c>
      <c r="R59" t="s">
        <v>163</v>
      </c>
      <c r="S59" t="s">
        <v>163</v>
      </c>
      <c r="T59" t="s">
        <v>163</v>
      </c>
      <c r="W59">
        <f>ROUND(E59*VLOOKUP(D59,[1]期望属性!$E$23:$F$38,2,0)+IF(G59="",0,G59*VLOOKUP(F59,[1]期望属性!$E$23:$F$38,2,0)),0)</f>
        <v>90</v>
      </c>
      <c r="X59">
        <v>1</v>
      </c>
      <c r="Y59" t="s">
        <v>188</v>
      </c>
    </row>
    <row r="60" spans="1:25" x14ac:dyDescent="0.15">
      <c r="A60">
        <v>316</v>
      </c>
      <c r="B60" t="s">
        <v>242</v>
      </c>
      <c r="C60" t="s">
        <v>173</v>
      </c>
      <c r="D60">
        <v>1</v>
      </c>
      <c r="E60">
        <f>SUM([1]界石!$AC126:$AG126)</f>
        <v>576</v>
      </c>
      <c r="N60">
        <v>1</v>
      </c>
      <c r="P60" t="s">
        <v>163</v>
      </c>
      <c r="Q60" t="s">
        <v>163</v>
      </c>
      <c r="R60" t="s">
        <v>163</v>
      </c>
      <c r="S60" t="s">
        <v>163</v>
      </c>
      <c r="T60" t="s">
        <v>163</v>
      </c>
      <c r="W60">
        <f>ROUND(E60*VLOOKUP(D60,[1]期望属性!$E$23:$F$38,2,0)+IF(G60="",0,G60*VLOOKUP(F60,[1]期望属性!$E$23:$F$38,2,0)),0)</f>
        <v>20</v>
      </c>
      <c r="X60">
        <v>1</v>
      </c>
      <c r="Y60" t="s">
        <v>188</v>
      </c>
    </row>
    <row r="61" spans="1:25" x14ac:dyDescent="0.15">
      <c r="A61">
        <v>321</v>
      </c>
      <c r="B61" t="s">
        <v>243</v>
      </c>
      <c r="C61" t="s">
        <v>174</v>
      </c>
      <c r="D61">
        <v>1</v>
      </c>
      <c r="E61">
        <f>SUM([1]界石!$AC127:$AG127)</f>
        <v>960</v>
      </c>
      <c r="N61">
        <v>2</v>
      </c>
      <c r="O61">
        <v>311</v>
      </c>
      <c r="P61">
        <v>1</v>
      </c>
      <c r="Q61">
        <v>312</v>
      </c>
      <c r="R61">
        <v>1</v>
      </c>
      <c r="T61" t="s">
        <v>163</v>
      </c>
      <c r="W61">
        <f>ROUND(E61*VLOOKUP(D61,[1]期望属性!$E$23:$F$38,2,0)+IF(G61="",0,G61*VLOOKUP(F61,[1]期望属性!$E$23:$F$38,2,0)),0)</f>
        <v>33</v>
      </c>
      <c r="X61">
        <v>1</v>
      </c>
      <c r="Y61" t="s">
        <v>188</v>
      </c>
    </row>
    <row r="62" spans="1:25" x14ac:dyDescent="0.15">
      <c r="A62">
        <v>322</v>
      </c>
      <c r="B62" t="s">
        <v>244</v>
      </c>
      <c r="C62" t="s">
        <v>175</v>
      </c>
      <c r="D62">
        <v>23</v>
      </c>
      <c r="E62">
        <f>SUM([1]界石!$AC128:$AG128)</f>
        <v>3</v>
      </c>
      <c r="N62">
        <v>2</v>
      </c>
      <c r="O62">
        <v>313</v>
      </c>
      <c r="P62">
        <v>1</v>
      </c>
      <c r="Q62">
        <v>314</v>
      </c>
      <c r="R62">
        <v>1</v>
      </c>
      <c r="T62" t="s">
        <v>163</v>
      </c>
      <c r="W62">
        <f>ROUND(E62*VLOOKUP(D62,[1]期望属性!$E$23:$F$38,2,0)+IF(G62="",0,G62*VLOOKUP(F62,[1]期望属性!$E$23:$F$38,2,0)),0)</f>
        <v>15</v>
      </c>
      <c r="X62">
        <v>1</v>
      </c>
      <c r="Y62" t="s">
        <v>188</v>
      </c>
    </row>
    <row r="63" spans="1:25" x14ac:dyDescent="0.15">
      <c r="A63">
        <v>323</v>
      </c>
      <c r="B63" t="s">
        <v>245</v>
      </c>
      <c r="C63" t="s">
        <v>190</v>
      </c>
      <c r="D63">
        <v>3</v>
      </c>
      <c r="E63">
        <f>SUM([1]界石!$AC129:$AG129)</f>
        <v>14</v>
      </c>
      <c r="N63">
        <v>2</v>
      </c>
      <c r="O63">
        <v>315</v>
      </c>
      <c r="P63">
        <v>1</v>
      </c>
      <c r="Q63">
        <v>316</v>
      </c>
      <c r="R63">
        <v>1</v>
      </c>
      <c r="T63" t="s">
        <v>163</v>
      </c>
      <c r="W63">
        <f>ROUND(E63*VLOOKUP(D63,[1]期望属性!$E$23:$F$38,2,0)+IF(G63="",0,G63*VLOOKUP(F63,[1]期望属性!$E$23:$F$38,2,0)),0)</f>
        <v>63</v>
      </c>
      <c r="X63">
        <v>1</v>
      </c>
      <c r="Y63" t="s">
        <v>188</v>
      </c>
    </row>
    <row r="64" spans="1:25" x14ac:dyDescent="0.15">
      <c r="A64">
        <v>324</v>
      </c>
      <c r="B64" t="s">
        <v>246</v>
      </c>
      <c r="C64" t="s">
        <v>164</v>
      </c>
      <c r="D64">
        <v>25</v>
      </c>
      <c r="E64">
        <f>SUM([1]界石!$AC130:$AG130)</f>
        <v>3</v>
      </c>
      <c r="N64">
        <v>2</v>
      </c>
      <c r="O64">
        <v>311</v>
      </c>
      <c r="P64">
        <v>3</v>
      </c>
      <c r="R64" t="s">
        <v>163</v>
      </c>
      <c r="T64" t="s">
        <v>163</v>
      </c>
      <c r="W64">
        <f>ROUND(E64*VLOOKUP(D64,[1]期望属性!$E$23:$F$38,2,0)+IF(G64="",0,G64*VLOOKUP(F64,[1]期望属性!$E$23:$F$38,2,0)),0)</f>
        <v>11</v>
      </c>
      <c r="X64">
        <v>1</v>
      </c>
      <c r="Y64" t="s">
        <v>188</v>
      </c>
    </row>
    <row r="65" spans="1:25" x14ac:dyDescent="0.15">
      <c r="A65">
        <v>325</v>
      </c>
      <c r="B65" t="s">
        <v>247</v>
      </c>
      <c r="C65" t="s">
        <v>166</v>
      </c>
      <c r="D65">
        <v>10</v>
      </c>
      <c r="E65">
        <f>SUM([1]界石!$AC131:$AG131)</f>
        <v>13</v>
      </c>
      <c r="N65">
        <v>2</v>
      </c>
      <c r="O65">
        <v>312</v>
      </c>
      <c r="P65">
        <v>3</v>
      </c>
      <c r="R65" t="s">
        <v>163</v>
      </c>
      <c r="T65" t="s">
        <v>163</v>
      </c>
      <c r="W65">
        <f>ROUND(E65*VLOOKUP(D65,[1]期望属性!$E$23:$F$38,2,0)+IF(G65="",0,G65*VLOOKUP(F65,[1]期望属性!$E$23:$F$38,2,0)),0)</f>
        <v>130</v>
      </c>
      <c r="X65">
        <v>1</v>
      </c>
      <c r="Y65" t="s">
        <v>188</v>
      </c>
    </row>
    <row r="66" spans="1:25" x14ac:dyDescent="0.15">
      <c r="A66">
        <v>326</v>
      </c>
      <c r="B66" t="s">
        <v>248</v>
      </c>
      <c r="C66" t="s">
        <v>167</v>
      </c>
      <c r="D66">
        <v>1</v>
      </c>
      <c r="E66">
        <f>SUM([1]界石!$AC132:$AG132)</f>
        <v>960</v>
      </c>
      <c r="N66">
        <v>2</v>
      </c>
      <c r="O66">
        <v>313</v>
      </c>
      <c r="P66">
        <v>3</v>
      </c>
      <c r="R66" t="s">
        <v>163</v>
      </c>
      <c r="T66" t="s">
        <v>163</v>
      </c>
      <c r="W66">
        <f>ROUND(E66*VLOOKUP(D66,[1]期望属性!$E$23:$F$38,2,0)+IF(G66="",0,G66*VLOOKUP(F66,[1]期望属性!$E$23:$F$38,2,0)),0)</f>
        <v>33</v>
      </c>
      <c r="X66">
        <v>1</v>
      </c>
      <c r="Y66" t="s">
        <v>188</v>
      </c>
    </row>
    <row r="67" spans="1:25" x14ac:dyDescent="0.15">
      <c r="A67">
        <v>327</v>
      </c>
      <c r="B67" t="s">
        <v>249</v>
      </c>
      <c r="C67" t="s">
        <v>168</v>
      </c>
      <c r="D67">
        <v>1</v>
      </c>
      <c r="E67">
        <f>SUM([1]界石!$AC133:$AG133)</f>
        <v>0</v>
      </c>
      <c r="N67">
        <v>2</v>
      </c>
      <c r="O67">
        <v>314</v>
      </c>
      <c r="P67">
        <v>3</v>
      </c>
      <c r="R67" t="s">
        <v>163</v>
      </c>
      <c r="T67" t="s">
        <v>163</v>
      </c>
      <c r="W67">
        <f>ROUND(E67*VLOOKUP(D67,[1]期望属性!$E$23:$F$38,2,0)+IF(G67="",0,G67*VLOOKUP(F67,[1]期望属性!$E$23:$F$38,2,0)),0)</f>
        <v>0</v>
      </c>
      <c r="X67">
        <v>1</v>
      </c>
      <c r="Y67" t="s">
        <v>188</v>
      </c>
    </row>
    <row r="68" spans="1:25" x14ac:dyDescent="0.15">
      <c r="A68">
        <v>328</v>
      </c>
      <c r="B68" t="s">
        <v>250</v>
      </c>
      <c r="C68" t="s">
        <v>169</v>
      </c>
      <c r="D68">
        <v>1</v>
      </c>
      <c r="E68">
        <f>SUM([1]界石!$AC134:$AG134)</f>
        <v>0</v>
      </c>
      <c r="N68">
        <v>2</v>
      </c>
      <c r="O68">
        <v>315</v>
      </c>
      <c r="P68">
        <v>3</v>
      </c>
      <c r="R68" t="s">
        <v>163</v>
      </c>
      <c r="T68" t="s">
        <v>163</v>
      </c>
      <c r="W68">
        <f>ROUND(E68*VLOOKUP(D68,[1]期望属性!$E$23:$F$38,2,0)+IF(G68="",0,G68*VLOOKUP(F68,[1]期望属性!$E$23:$F$38,2,0)),0)</f>
        <v>0</v>
      </c>
      <c r="X68">
        <v>1</v>
      </c>
      <c r="Y68" t="s">
        <v>188</v>
      </c>
    </row>
    <row r="69" spans="1:25" x14ac:dyDescent="0.15">
      <c r="A69">
        <v>329</v>
      </c>
      <c r="B69" t="s">
        <v>251</v>
      </c>
      <c r="C69" t="s">
        <v>170</v>
      </c>
      <c r="D69">
        <v>1</v>
      </c>
      <c r="E69">
        <f>SUM([1]界石!$AC135:$AG135)</f>
        <v>0</v>
      </c>
      <c r="N69">
        <v>2</v>
      </c>
      <c r="O69">
        <v>316</v>
      </c>
      <c r="P69">
        <v>3</v>
      </c>
      <c r="R69" t="s">
        <v>163</v>
      </c>
      <c r="T69" t="s">
        <v>163</v>
      </c>
      <c r="W69">
        <f>ROUND(E69*VLOOKUP(D69,[1]期望属性!$E$23:$F$38,2,0)+IF(G69="",0,G69*VLOOKUP(F69,[1]期望属性!$E$23:$F$38,2,0)),0)</f>
        <v>0</v>
      </c>
      <c r="X69">
        <v>1</v>
      </c>
      <c r="Y69" t="s">
        <v>188</v>
      </c>
    </row>
    <row r="70" spans="1:25" x14ac:dyDescent="0.15">
      <c r="A70">
        <v>331</v>
      </c>
      <c r="B70" t="s">
        <v>252</v>
      </c>
      <c r="C70" t="s">
        <v>171</v>
      </c>
      <c r="D70">
        <v>1</v>
      </c>
      <c r="E70">
        <f>[1]界石!$AC136</f>
        <v>1920</v>
      </c>
      <c r="F70">
        <v>23</v>
      </c>
      <c r="G70">
        <f>[1]界石!$AD136</f>
        <v>7</v>
      </c>
      <c r="N70">
        <v>3</v>
      </c>
      <c r="O70">
        <v>311</v>
      </c>
      <c r="P70">
        <v>3</v>
      </c>
      <c r="Q70">
        <v>314</v>
      </c>
      <c r="R70">
        <v>3</v>
      </c>
      <c r="T70" t="s">
        <v>163</v>
      </c>
      <c r="W70">
        <f>ROUND(E70*VLOOKUP(D70,[1]期望属性!$E$23:$F$38,2,0)+IF(G70="",0,G70*VLOOKUP(F70,[1]期望属性!$E$23:$F$38,2,0)),0)</f>
        <v>100</v>
      </c>
      <c r="X70">
        <v>1</v>
      </c>
      <c r="Y70" t="s">
        <v>188</v>
      </c>
    </row>
    <row r="71" spans="1:25" x14ac:dyDescent="0.15">
      <c r="A71">
        <v>332</v>
      </c>
      <c r="B71" t="s">
        <v>253</v>
      </c>
      <c r="C71" t="s">
        <v>172</v>
      </c>
      <c r="D71">
        <v>1</v>
      </c>
      <c r="E71">
        <f>[1]界石!$AC137</f>
        <v>1920</v>
      </c>
      <c r="F71">
        <v>3</v>
      </c>
      <c r="G71">
        <f>[1]界石!$AE137</f>
        <v>28</v>
      </c>
      <c r="N71">
        <v>3</v>
      </c>
      <c r="O71">
        <v>312</v>
      </c>
      <c r="P71">
        <v>3</v>
      </c>
      <c r="Q71">
        <v>315</v>
      </c>
      <c r="R71">
        <v>3</v>
      </c>
      <c r="T71" t="s">
        <v>163</v>
      </c>
      <c r="W71">
        <f>ROUND(E71*VLOOKUP(D71,[1]期望属性!$E$23:$F$38,2,0)+IF(G71="",0,G71*VLOOKUP(F71,[1]期望属性!$E$23:$F$38,2,0)),0)</f>
        <v>191</v>
      </c>
      <c r="X71">
        <v>1</v>
      </c>
      <c r="Y71" t="s">
        <v>188</v>
      </c>
    </row>
    <row r="72" spans="1:25" x14ac:dyDescent="0.15">
      <c r="A72">
        <v>333</v>
      </c>
      <c r="B72" t="s">
        <v>254</v>
      </c>
      <c r="C72" t="s">
        <v>173</v>
      </c>
      <c r="D72">
        <v>1</v>
      </c>
      <c r="E72">
        <f>[1]界石!$AC138</f>
        <v>1920</v>
      </c>
      <c r="F72">
        <v>25</v>
      </c>
      <c r="G72">
        <f>[1]界石!$AF138</f>
        <v>6</v>
      </c>
      <c r="N72">
        <v>3</v>
      </c>
      <c r="O72">
        <v>313</v>
      </c>
      <c r="P72">
        <v>3</v>
      </c>
      <c r="Q72">
        <v>316</v>
      </c>
      <c r="R72">
        <v>3</v>
      </c>
      <c r="T72" t="s">
        <v>163</v>
      </c>
      <c r="W72">
        <f>ROUND(E72*VLOOKUP(D72,[1]期望属性!$E$23:$F$38,2,0)+IF(G72="",0,G72*VLOOKUP(F72,[1]期望属性!$E$23:$F$38,2,0)),0)</f>
        <v>86</v>
      </c>
      <c r="X72">
        <v>1</v>
      </c>
      <c r="Y72" t="s">
        <v>188</v>
      </c>
    </row>
    <row r="73" spans="1:25" x14ac:dyDescent="0.15">
      <c r="A73">
        <v>341</v>
      </c>
      <c r="B73" t="s">
        <v>255</v>
      </c>
      <c r="C73" t="s">
        <v>174</v>
      </c>
      <c r="D73">
        <v>1</v>
      </c>
      <c r="E73">
        <f>SUM([1]界石!$AC139:$AG139)</f>
        <v>3200</v>
      </c>
      <c r="N73">
        <v>4</v>
      </c>
      <c r="O73">
        <v>311</v>
      </c>
      <c r="P73">
        <v>5</v>
      </c>
      <c r="Q73">
        <v>313</v>
      </c>
      <c r="R73">
        <v>5</v>
      </c>
      <c r="S73">
        <v>315</v>
      </c>
      <c r="T73">
        <v>5</v>
      </c>
      <c r="W73">
        <f>ROUND(E73*VLOOKUP(D73,[1]期望属性!$E$23:$F$38,2,0)+IF(G73="",0,G73*VLOOKUP(F73,[1]期望属性!$E$23:$F$38,2,0)),0)</f>
        <v>109</v>
      </c>
      <c r="X73">
        <v>1</v>
      </c>
      <c r="Y73" t="s">
        <v>188</v>
      </c>
    </row>
    <row r="74" spans="1:25" x14ac:dyDescent="0.15">
      <c r="A74">
        <v>342</v>
      </c>
      <c r="B74" t="s">
        <v>256</v>
      </c>
      <c r="C74" t="s">
        <v>175</v>
      </c>
      <c r="D74">
        <v>3</v>
      </c>
      <c r="E74">
        <f>SUM([1]界石!$AC140:$AG140)</f>
        <v>48</v>
      </c>
      <c r="N74">
        <v>4</v>
      </c>
      <c r="O74">
        <v>312</v>
      </c>
      <c r="P74">
        <v>5</v>
      </c>
      <c r="Q74">
        <v>314</v>
      </c>
      <c r="R74">
        <v>5</v>
      </c>
      <c r="S74">
        <v>316</v>
      </c>
      <c r="T74">
        <v>5</v>
      </c>
      <c r="W74">
        <f>ROUND(E74*VLOOKUP(D74,[1]期望属性!$E$23:$F$38,2,0)+IF(G74="",0,G74*VLOOKUP(F74,[1]期望属性!$E$23:$F$38,2,0)),0)</f>
        <v>216</v>
      </c>
      <c r="X74">
        <v>1</v>
      </c>
      <c r="Y74" t="s">
        <v>188</v>
      </c>
    </row>
    <row r="75" spans="1:25" x14ac:dyDescent="0.15">
      <c r="A75">
        <v>351</v>
      </c>
      <c r="B75" t="s">
        <v>257</v>
      </c>
      <c r="C75" t="s">
        <v>190</v>
      </c>
      <c r="D75">
        <v>1</v>
      </c>
      <c r="E75">
        <f>SUM([1]界石!$AC141:$AG141)</f>
        <v>5139</v>
      </c>
      <c r="F75">
        <v>23</v>
      </c>
      <c r="G75">
        <f>[1]界石!$AD141</f>
        <v>19</v>
      </c>
      <c r="N75">
        <v>5</v>
      </c>
      <c r="O75">
        <v>311</v>
      </c>
      <c r="P75">
        <v>10</v>
      </c>
      <c r="Q75">
        <v>312</v>
      </c>
      <c r="R75">
        <v>10</v>
      </c>
      <c r="S75">
        <v>313</v>
      </c>
      <c r="T75">
        <v>10</v>
      </c>
      <c r="W75">
        <f>ROUND(E75*VLOOKUP(D75,[1]期望属性!$E$23:$F$38,2,0)+IF(G75="",0,G75*VLOOKUP(F75,[1]期望属性!$E$23:$F$38,2,0)),0)</f>
        <v>270</v>
      </c>
      <c r="X75">
        <v>1</v>
      </c>
      <c r="Y75" t="s">
        <v>188</v>
      </c>
    </row>
    <row r="76" spans="1:25" x14ac:dyDescent="0.15">
      <c r="A76">
        <v>352</v>
      </c>
      <c r="B76" t="s">
        <v>258</v>
      </c>
      <c r="C76" t="s">
        <v>164</v>
      </c>
      <c r="D76">
        <v>3</v>
      </c>
      <c r="E76">
        <f>SUM([1]界石!$AC142:$AG142)</f>
        <v>96</v>
      </c>
      <c r="F76">
        <v>23</v>
      </c>
      <c r="G76">
        <f>[1]界石!$AD142</f>
        <v>19</v>
      </c>
      <c r="N76">
        <v>5</v>
      </c>
      <c r="O76">
        <v>314</v>
      </c>
      <c r="P76">
        <v>10</v>
      </c>
      <c r="Q76">
        <v>315</v>
      </c>
      <c r="R76">
        <v>10</v>
      </c>
      <c r="S76">
        <v>316</v>
      </c>
      <c r="T76">
        <v>10</v>
      </c>
      <c r="W76">
        <f>ROUND(E76*VLOOKUP(D76,[1]期望属性!$E$23:$F$38,2,0)+IF(G76="",0,G76*VLOOKUP(F76,[1]期望属性!$E$23:$F$38,2,0)),0)</f>
        <v>527</v>
      </c>
      <c r="X76">
        <v>1</v>
      </c>
      <c r="Y76" t="s">
        <v>188</v>
      </c>
    </row>
    <row r="77" spans="1:25" x14ac:dyDescent="0.15">
      <c r="A77">
        <v>353</v>
      </c>
      <c r="B77" t="s">
        <v>259</v>
      </c>
      <c r="C77" t="s">
        <v>166</v>
      </c>
      <c r="D77">
        <v>1</v>
      </c>
      <c r="E77">
        <f>SUM([1]界石!$AC143:$AG143)</f>
        <v>5197</v>
      </c>
      <c r="F77">
        <v>3</v>
      </c>
      <c r="G77">
        <f>[1]界石!$AE143</f>
        <v>77</v>
      </c>
      <c r="N77">
        <v>5</v>
      </c>
      <c r="O77">
        <v>311</v>
      </c>
      <c r="P77">
        <v>10</v>
      </c>
      <c r="Q77">
        <v>315</v>
      </c>
      <c r="R77">
        <v>10</v>
      </c>
      <c r="S77">
        <v>316</v>
      </c>
      <c r="T77">
        <v>10</v>
      </c>
      <c r="W77">
        <f>ROUND(E77*VLOOKUP(D77,[1]期望属性!$E$23:$F$38,2,0)+IF(G77="",0,G77*VLOOKUP(F77,[1]期望属性!$E$23:$F$38,2,0)),0)</f>
        <v>523</v>
      </c>
      <c r="X77">
        <v>1</v>
      </c>
      <c r="Y77" t="s">
        <v>188</v>
      </c>
    </row>
    <row r="78" spans="1:25" x14ac:dyDescent="0.15">
      <c r="A78">
        <v>354</v>
      </c>
      <c r="B78" t="s">
        <v>260</v>
      </c>
      <c r="C78" t="s">
        <v>167</v>
      </c>
      <c r="D78">
        <v>3</v>
      </c>
      <c r="E78">
        <f>SUM([1]界石!$AC144:$AG144)</f>
        <v>93</v>
      </c>
      <c r="F78">
        <v>25</v>
      </c>
      <c r="G78">
        <f>[1]界石!$AF144</f>
        <v>16</v>
      </c>
      <c r="N78">
        <v>5</v>
      </c>
      <c r="O78">
        <v>311</v>
      </c>
      <c r="P78">
        <v>10</v>
      </c>
      <c r="Q78">
        <v>312</v>
      </c>
      <c r="R78">
        <v>20</v>
      </c>
      <c r="T78" t="s">
        <v>163</v>
      </c>
      <c r="W78">
        <f>ROUND(E78*VLOOKUP(D78,[1]期望属性!$E$23:$F$38,2,0)+IF(G78="",0,G78*VLOOKUP(F78,[1]期望属性!$E$23:$F$38,2,0)),0)</f>
        <v>475</v>
      </c>
      <c r="X78">
        <v>1</v>
      </c>
      <c r="Y78" t="s">
        <v>188</v>
      </c>
    </row>
    <row r="79" spans="1:25" x14ac:dyDescent="0.15">
      <c r="A79">
        <v>355</v>
      </c>
      <c r="B79" t="s">
        <v>261</v>
      </c>
      <c r="C79" t="s">
        <v>168</v>
      </c>
      <c r="D79">
        <v>10</v>
      </c>
      <c r="E79">
        <f>[1]界石!$AG145</f>
        <v>72</v>
      </c>
      <c r="F79">
        <v>25</v>
      </c>
      <c r="G79">
        <f>[1]界石!$AF145</f>
        <v>16</v>
      </c>
      <c r="N79">
        <v>5</v>
      </c>
      <c r="O79">
        <v>313</v>
      </c>
      <c r="P79">
        <v>10</v>
      </c>
      <c r="Q79">
        <v>314</v>
      </c>
      <c r="R79">
        <v>20</v>
      </c>
      <c r="T79" t="s">
        <v>163</v>
      </c>
      <c r="W79">
        <f>ROUND(E79*VLOOKUP(D79,[1]期望属性!$E$23:$F$38,2,0)+IF(G79="",0,G79*VLOOKUP(F79,[1]期望属性!$E$23:$F$38,2,0)),0)</f>
        <v>776</v>
      </c>
      <c r="X79">
        <v>1</v>
      </c>
      <c r="Y79" t="s">
        <v>188</v>
      </c>
    </row>
    <row r="80" spans="1:25" x14ac:dyDescent="0.15">
      <c r="A80">
        <v>356</v>
      </c>
      <c r="B80" t="s">
        <v>262</v>
      </c>
      <c r="C80" t="s">
        <v>169</v>
      </c>
      <c r="D80">
        <v>1</v>
      </c>
      <c r="E80">
        <f>SUM([1]界石!$AC146:$AG146)</f>
        <v>5136</v>
      </c>
      <c r="F80">
        <v>25</v>
      </c>
      <c r="G80">
        <f>[1]界石!$AF146</f>
        <v>16</v>
      </c>
      <c r="N80">
        <v>5</v>
      </c>
      <c r="O80">
        <v>315</v>
      </c>
      <c r="P80">
        <v>10</v>
      </c>
      <c r="Q80">
        <v>316</v>
      </c>
      <c r="R80">
        <v>20</v>
      </c>
      <c r="T80" t="s">
        <v>163</v>
      </c>
      <c r="W80">
        <f>ROUND(E80*VLOOKUP(D80,[1]期望属性!$E$23:$F$38,2,0)+IF(G80="",0,G80*VLOOKUP(F80,[1]期望属性!$E$23:$F$38,2,0)),0)</f>
        <v>231</v>
      </c>
      <c r="X80">
        <v>1</v>
      </c>
      <c r="Y80" t="s">
        <v>188</v>
      </c>
    </row>
    <row r="81" spans="1:25" x14ac:dyDescent="0.15">
      <c r="A81">
        <v>411</v>
      </c>
      <c r="B81" t="s">
        <v>263</v>
      </c>
      <c r="C81" t="s">
        <v>170</v>
      </c>
      <c r="D81">
        <v>1</v>
      </c>
      <c r="E81">
        <f>SUM([1]界石!$AC147:$AG147)</f>
        <v>704</v>
      </c>
      <c r="N81">
        <v>1</v>
      </c>
      <c r="P81" t="s">
        <v>163</v>
      </c>
      <c r="R81" t="s">
        <v>163</v>
      </c>
      <c r="T81" t="s">
        <v>163</v>
      </c>
      <c r="W81">
        <f>ROUND(E81*VLOOKUP(D81,[1]期望属性!$E$23:$F$38,2,0)+IF(G81="",0,G81*VLOOKUP(F81,[1]期望属性!$E$23:$F$38,2,0)),0)</f>
        <v>24</v>
      </c>
      <c r="X81">
        <v>1</v>
      </c>
      <c r="Y81" t="s">
        <v>188</v>
      </c>
    </row>
    <row r="82" spans="1:25" x14ac:dyDescent="0.15">
      <c r="A82">
        <v>412</v>
      </c>
      <c r="B82" t="s">
        <v>264</v>
      </c>
      <c r="C82" t="s">
        <v>171</v>
      </c>
      <c r="D82">
        <v>23</v>
      </c>
      <c r="E82">
        <f>SUM([1]界石!$AC148:$AG148)</f>
        <v>2</v>
      </c>
      <c r="N82">
        <v>1</v>
      </c>
      <c r="P82" t="s">
        <v>163</v>
      </c>
      <c r="R82" t="s">
        <v>163</v>
      </c>
      <c r="T82" t="s">
        <v>163</v>
      </c>
      <c r="W82">
        <f>ROUND(E82*VLOOKUP(D82,[1]期望属性!$E$23:$F$38,2,0)+IF(G82="",0,G82*VLOOKUP(F82,[1]期望属性!$E$23:$F$38,2,0)),0)</f>
        <v>10</v>
      </c>
      <c r="X82">
        <v>1</v>
      </c>
      <c r="Y82" t="s">
        <v>188</v>
      </c>
    </row>
    <row r="83" spans="1:25" x14ac:dyDescent="0.15">
      <c r="A83">
        <v>413</v>
      </c>
      <c r="B83" t="s">
        <v>265</v>
      </c>
      <c r="C83" t="s">
        <v>172</v>
      </c>
      <c r="D83">
        <v>3</v>
      </c>
      <c r="E83">
        <f>SUM([1]界石!$AC149:$AG149)</f>
        <v>9</v>
      </c>
      <c r="N83">
        <v>1</v>
      </c>
      <c r="P83" t="s">
        <v>163</v>
      </c>
      <c r="R83" t="s">
        <v>163</v>
      </c>
      <c r="T83" t="s">
        <v>163</v>
      </c>
      <c r="W83">
        <f>ROUND(E83*VLOOKUP(D83,[1]期望属性!$E$23:$F$38,2,0)+IF(G83="",0,G83*VLOOKUP(F83,[1]期望属性!$E$23:$F$38,2,0)),0)</f>
        <v>41</v>
      </c>
      <c r="X83">
        <v>1</v>
      </c>
      <c r="Y83" t="s">
        <v>188</v>
      </c>
    </row>
    <row r="84" spans="1:25" x14ac:dyDescent="0.15">
      <c r="A84">
        <v>414</v>
      </c>
      <c r="B84" t="s">
        <v>266</v>
      </c>
      <c r="C84" t="s">
        <v>173</v>
      </c>
      <c r="D84">
        <v>25</v>
      </c>
      <c r="E84">
        <f>SUM([1]界石!$AC150:$AG150)</f>
        <v>2</v>
      </c>
      <c r="N84">
        <v>1</v>
      </c>
      <c r="P84" t="s">
        <v>163</v>
      </c>
      <c r="R84" t="s">
        <v>163</v>
      </c>
      <c r="T84" t="s">
        <v>163</v>
      </c>
      <c r="W84">
        <f>ROUND(E84*VLOOKUP(D84,[1]期望属性!$E$23:$F$38,2,0)+IF(G84="",0,G84*VLOOKUP(F84,[1]期望属性!$E$23:$F$38,2,0)),0)</f>
        <v>7</v>
      </c>
      <c r="X84">
        <v>1</v>
      </c>
      <c r="Y84" t="s">
        <v>188</v>
      </c>
    </row>
    <row r="85" spans="1:25" x14ac:dyDescent="0.15">
      <c r="A85">
        <v>415</v>
      </c>
      <c r="B85" t="s">
        <v>267</v>
      </c>
      <c r="C85" t="s">
        <v>174</v>
      </c>
      <c r="D85">
        <v>10</v>
      </c>
      <c r="E85">
        <f>SUM([1]界石!$AC151:$AG151)</f>
        <v>9</v>
      </c>
      <c r="N85">
        <v>1</v>
      </c>
      <c r="P85" t="s">
        <v>163</v>
      </c>
      <c r="R85" t="s">
        <v>163</v>
      </c>
      <c r="T85" t="s">
        <v>163</v>
      </c>
      <c r="W85">
        <f>ROUND(E85*VLOOKUP(D85,[1]期望属性!$E$23:$F$38,2,0)+IF(G85="",0,G85*VLOOKUP(F85,[1]期望属性!$E$23:$F$38,2,0)),0)</f>
        <v>90</v>
      </c>
      <c r="X85">
        <v>1</v>
      </c>
      <c r="Y85" t="s">
        <v>188</v>
      </c>
    </row>
    <row r="86" spans="1:25" x14ac:dyDescent="0.15">
      <c r="A86">
        <v>416</v>
      </c>
      <c r="B86" t="s">
        <v>268</v>
      </c>
      <c r="C86" t="s">
        <v>175</v>
      </c>
      <c r="D86">
        <v>1</v>
      </c>
      <c r="E86">
        <f>SUM([1]界石!$AC152:$AG152)</f>
        <v>576</v>
      </c>
      <c r="N86">
        <v>1</v>
      </c>
      <c r="P86" t="s">
        <v>163</v>
      </c>
      <c r="R86" t="s">
        <v>163</v>
      </c>
      <c r="T86" t="s">
        <v>163</v>
      </c>
      <c r="W86">
        <f>ROUND(E86*VLOOKUP(D86,[1]期望属性!$E$23:$F$38,2,0)+IF(G86="",0,G86*VLOOKUP(F86,[1]期望属性!$E$23:$F$38,2,0)),0)</f>
        <v>20</v>
      </c>
      <c r="X86">
        <v>1</v>
      </c>
      <c r="Y86" t="s">
        <v>188</v>
      </c>
    </row>
    <row r="87" spans="1:25" x14ac:dyDescent="0.15">
      <c r="A87">
        <v>421</v>
      </c>
      <c r="B87" t="s">
        <v>269</v>
      </c>
      <c r="C87" t="s">
        <v>190</v>
      </c>
      <c r="D87">
        <v>1</v>
      </c>
      <c r="E87">
        <f>SUM([1]界石!$AC153:$AG153)</f>
        <v>960</v>
      </c>
      <c r="N87">
        <v>2</v>
      </c>
      <c r="O87">
        <v>411</v>
      </c>
      <c r="P87">
        <v>1</v>
      </c>
      <c r="Q87">
        <v>412</v>
      </c>
      <c r="R87">
        <v>1</v>
      </c>
      <c r="T87" t="s">
        <v>163</v>
      </c>
      <c r="W87">
        <f>ROUND(E87*VLOOKUP(D87,[1]期望属性!$E$23:$F$38,2,0)+IF(G87="",0,G87*VLOOKUP(F87,[1]期望属性!$E$23:$F$38,2,0)),0)</f>
        <v>33</v>
      </c>
      <c r="X87">
        <v>1</v>
      </c>
      <c r="Y87" t="s">
        <v>188</v>
      </c>
    </row>
    <row r="88" spans="1:25" x14ac:dyDescent="0.15">
      <c r="A88">
        <v>422</v>
      </c>
      <c r="B88" t="s">
        <v>270</v>
      </c>
      <c r="C88" t="s">
        <v>164</v>
      </c>
      <c r="D88">
        <v>23</v>
      </c>
      <c r="E88">
        <f>SUM([1]界石!$AC154:$AG154)</f>
        <v>3</v>
      </c>
      <c r="N88">
        <v>2</v>
      </c>
      <c r="O88">
        <v>413</v>
      </c>
      <c r="P88">
        <v>1</v>
      </c>
      <c r="Q88">
        <v>414</v>
      </c>
      <c r="R88">
        <v>1</v>
      </c>
      <c r="T88" t="s">
        <v>163</v>
      </c>
      <c r="W88">
        <f>ROUND(E88*VLOOKUP(D88,[1]期望属性!$E$23:$F$38,2,0)+IF(G88="",0,G88*VLOOKUP(F88,[1]期望属性!$E$23:$F$38,2,0)),0)</f>
        <v>15</v>
      </c>
      <c r="X88">
        <v>1</v>
      </c>
      <c r="Y88" t="s">
        <v>188</v>
      </c>
    </row>
    <row r="89" spans="1:25" x14ac:dyDescent="0.15">
      <c r="A89">
        <v>423</v>
      </c>
      <c r="B89" t="s">
        <v>271</v>
      </c>
      <c r="C89" t="s">
        <v>166</v>
      </c>
      <c r="D89">
        <v>3</v>
      </c>
      <c r="E89">
        <f>SUM([1]界石!$AC155:$AG155)</f>
        <v>14</v>
      </c>
      <c r="N89">
        <v>2</v>
      </c>
      <c r="O89">
        <v>415</v>
      </c>
      <c r="P89">
        <v>1</v>
      </c>
      <c r="Q89">
        <v>416</v>
      </c>
      <c r="R89">
        <v>1</v>
      </c>
      <c r="T89" t="s">
        <v>163</v>
      </c>
      <c r="W89">
        <f>ROUND(E89*VLOOKUP(D89,[1]期望属性!$E$23:$F$38,2,0)+IF(G89="",0,G89*VLOOKUP(F89,[1]期望属性!$E$23:$F$38,2,0)),0)</f>
        <v>63</v>
      </c>
      <c r="X89">
        <v>1</v>
      </c>
      <c r="Y89" t="s">
        <v>188</v>
      </c>
    </row>
    <row r="90" spans="1:25" x14ac:dyDescent="0.15">
      <c r="A90">
        <v>424</v>
      </c>
      <c r="B90" t="s">
        <v>272</v>
      </c>
      <c r="C90" t="s">
        <v>167</v>
      </c>
      <c r="D90">
        <v>25</v>
      </c>
      <c r="E90">
        <f>SUM([1]界石!$AC156:$AG156)</f>
        <v>3</v>
      </c>
      <c r="N90">
        <v>2</v>
      </c>
      <c r="O90">
        <v>411</v>
      </c>
      <c r="P90">
        <v>3</v>
      </c>
      <c r="R90" t="s">
        <v>163</v>
      </c>
      <c r="T90" t="s">
        <v>163</v>
      </c>
      <c r="W90">
        <f>ROUND(E90*VLOOKUP(D90,[1]期望属性!$E$23:$F$38,2,0)+IF(G90="",0,G90*VLOOKUP(F90,[1]期望属性!$E$23:$F$38,2,0)),0)</f>
        <v>11</v>
      </c>
      <c r="X90">
        <v>1</v>
      </c>
      <c r="Y90" t="s">
        <v>188</v>
      </c>
    </row>
    <row r="91" spans="1:25" x14ac:dyDescent="0.15">
      <c r="A91">
        <v>425</v>
      </c>
      <c r="B91" t="s">
        <v>273</v>
      </c>
      <c r="C91" t="s">
        <v>168</v>
      </c>
      <c r="D91">
        <v>10</v>
      </c>
      <c r="E91">
        <f>SUM([1]界石!$AC157:$AG157)</f>
        <v>13</v>
      </c>
      <c r="N91">
        <v>2</v>
      </c>
      <c r="O91">
        <v>412</v>
      </c>
      <c r="P91">
        <v>3</v>
      </c>
      <c r="R91" t="s">
        <v>163</v>
      </c>
      <c r="T91" t="s">
        <v>163</v>
      </c>
      <c r="W91">
        <f>ROUND(E91*VLOOKUP(D91,[1]期望属性!$E$23:$F$38,2,0)+IF(G91="",0,G91*VLOOKUP(F91,[1]期望属性!$E$23:$F$38,2,0)),0)</f>
        <v>130</v>
      </c>
      <c r="X91">
        <v>1</v>
      </c>
      <c r="Y91" t="s">
        <v>188</v>
      </c>
    </row>
    <row r="92" spans="1:25" x14ac:dyDescent="0.15">
      <c r="A92">
        <v>426</v>
      </c>
      <c r="B92" t="s">
        <v>274</v>
      </c>
      <c r="C92" t="s">
        <v>169</v>
      </c>
      <c r="D92">
        <v>1</v>
      </c>
      <c r="E92">
        <f>SUM([1]界石!$AC158:$AG158)</f>
        <v>960</v>
      </c>
      <c r="N92">
        <v>2</v>
      </c>
      <c r="O92">
        <v>413</v>
      </c>
      <c r="P92">
        <v>3</v>
      </c>
      <c r="R92" t="s">
        <v>163</v>
      </c>
      <c r="T92" t="s">
        <v>163</v>
      </c>
      <c r="W92">
        <f>ROUND(E92*VLOOKUP(D92,[1]期望属性!$E$23:$F$38,2,0)+IF(G92="",0,G92*VLOOKUP(F92,[1]期望属性!$E$23:$F$38,2,0)),0)</f>
        <v>33</v>
      </c>
      <c r="X92">
        <v>1</v>
      </c>
      <c r="Y92" t="s">
        <v>188</v>
      </c>
    </row>
    <row r="93" spans="1:25" x14ac:dyDescent="0.15">
      <c r="A93">
        <v>427</v>
      </c>
      <c r="B93" t="s">
        <v>275</v>
      </c>
      <c r="C93" t="s">
        <v>170</v>
      </c>
      <c r="D93">
        <v>1</v>
      </c>
      <c r="E93">
        <f>SUM([1]界石!$AC159:$AG159)</f>
        <v>0</v>
      </c>
      <c r="N93">
        <v>2</v>
      </c>
      <c r="O93">
        <v>414</v>
      </c>
      <c r="P93">
        <v>3</v>
      </c>
      <c r="R93" t="s">
        <v>163</v>
      </c>
      <c r="T93" t="s">
        <v>163</v>
      </c>
      <c r="W93">
        <f>ROUND(E93*VLOOKUP(D93,[1]期望属性!$E$23:$F$38,2,0)+IF(G93="",0,G93*VLOOKUP(F93,[1]期望属性!$E$23:$F$38,2,0)),0)</f>
        <v>0</v>
      </c>
      <c r="X93">
        <v>1</v>
      </c>
      <c r="Y93" t="s">
        <v>188</v>
      </c>
    </row>
    <row r="94" spans="1:25" x14ac:dyDescent="0.15">
      <c r="A94">
        <v>428</v>
      </c>
      <c r="B94" t="s">
        <v>276</v>
      </c>
      <c r="C94" t="s">
        <v>171</v>
      </c>
      <c r="D94">
        <v>1</v>
      </c>
      <c r="E94">
        <f>SUM([1]界石!$AC160:$AG160)</f>
        <v>0</v>
      </c>
      <c r="N94">
        <v>2</v>
      </c>
      <c r="O94">
        <v>415</v>
      </c>
      <c r="P94">
        <v>3</v>
      </c>
      <c r="R94" t="s">
        <v>163</v>
      </c>
      <c r="T94" t="s">
        <v>163</v>
      </c>
      <c r="W94">
        <f>ROUND(E94*VLOOKUP(D94,[1]期望属性!$E$23:$F$38,2,0)+IF(G94="",0,G94*VLOOKUP(F94,[1]期望属性!$E$23:$F$38,2,0)),0)</f>
        <v>0</v>
      </c>
      <c r="X94">
        <v>1</v>
      </c>
      <c r="Y94" t="s">
        <v>188</v>
      </c>
    </row>
    <row r="95" spans="1:25" x14ac:dyDescent="0.15">
      <c r="A95">
        <v>429</v>
      </c>
      <c r="B95" t="s">
        <v>277</v>
      </c>
      <c r="C95" t="s">
        <v>172</v>
      </c>
      <c r="D95">
        <v>1</v>
      </c>
      <c r="E95">
        <f>SUM([1]界石!$AC161:$AG161)</f>
        <v>0</v>
      </c>
      <c r="N95">
        <v>2</v>
      </c>
      <c r="O95">
        <v>416</v>
      </c>
      <c r="P95">
        <v>3</v>
      </c>
      <c r="R95" t="s">
        <v>163</v>
      </c>
      <c r="T95" t="s">
        <v>163</v>
      </c>
      <c r="W95">
        <f>ROUND(E95*VLOOKUP(D95,[1]期望属性!$E$23:$F$38,2,0)+IF(G95="",0,G95*VLOOKUP(F95,[1]期望属性!$E$23:$F$38,2,0)),0)</f>
        <v>0</v>
      </c>
      <c r="X95">
        <v>1</v>
      </c>
      <c r="Y95" t="s">
        <v>188</v>
      </c>
    </row>
    <row r="96" spans="1:25" x14ac:dyDescent="0.15">
      <c r="A96">
        <v>431</v>
      </c>
      <c r="B96" t="s">
        <v>278</v>
      </c>
      <c r="C96" t="s">
        <v>173</v>
      </c>
      <c r="D96">
        <v>1</v>
      </c>
      <c r="E96">
        <f>[1]界石!$AC162</f>
        <v>1920</v>
      </c>
      <c r="F96">
        <v>23</v>
      </c>
      <c r="G96">
        <f>[1]界石!$AD162</f>
        <v>7</v>
      </c>
      <c r="N96">
        <v>3</v>
      </c>
      <c r="O96">
        <v>411</v>
      </c>
      <c r="P96">
        <v>3</v>
      </c>
      <c r="Q96">
        <v>414</v>
      </c>
      <c r="R96">
        <v>3</v>
      </c>
      <c r="T96" t="s">
        <v>163</v>
      </c>
      <c r="W96">
        <f>ROUND(E96*VLOOKUP(D96,[1]期望属性!$E$23:$F$38,2,0)+IF(G96="",0,G96*VLOOKUP(F96,[1]期望属性!$E$23:$F$38,2,0)),0)</f>
        <v>100</v>
      </c>
      <c r="X96">
        <v>1</v>
      </c>
      <c r="Y96" t="s">
        <v>188</v>
      </c>
    </row>
    <row r="97" spans="1:25" x14ac:dyDescent="0.15">
      <c r="A97">
        <v>432</v>
      </c>
      <c r="B97" t="s">
        <v>279</v>
      </c>
      <c r="C97" t="s">
        <v>174</v>
      </c>
      <c r="D97">
        <v>1</v>
      </c>
      <c r="E97">
        <f>[1]界石!$AC163</f>
        <v>1920</v>
      </c>
      <c r="F97">
        <v>3</v>
      </c>
      <c r="G97">
        <f>[1]界石!$AE163</f>
        <v>28</v>
      </c>
      <c r="N97">
        <v>3</v>
      </c>
      <c r="O97">
        <v>412</v>
      </c>
      <c r="P97">
        <v>3</v>
      </c>
      <c r="Q97">
        <v>415</v>
      </c>
      <c r="R97">
        <v>3</v>
      </c>
      <c r="T97" t="s">
        <v>163</v>
      </c>
      <c r="W97">
        <f>ROUND(E97*VLOOKUP(D97,[1]期望属性!$E$23:$F$38,2,0)+IF(G97="",0,G97*VLOOKUP(F97,[1]期望属性!$E$23:$F$38,2,0)),0)</f>
        <v>191</v>
      </c>
      <c r="X97">
        <v>1</v>
      </c>
      <c r="Y97" t="s">
        <v>188</v>
      </c>
    </row>
    <row r="98" spans="1:25" x14ac:dyDescent="0.15">
      <c r="A98">
        <v>433</v>
      </c>
      <c r="B98" t="s">
        <v>280</v>
      </c>
      <c r="C98" t="s">
        <v>175</v>
      </c>
      <c r="D98">
        <v>1</v>
      </c>
      <c r="E98">
        <f>[1]界石!$AC164</f>
        <v>1920</v>
      </c>
      <c r="F98">
        <v>25</v>
      </c>
      <c r="G98">
        <f>[1]界石!$AF164</f>
        <v>6</v>
      </c>
      <c r="N98">
        <v>3</v>
      </c>
      <c r="O98">
        <v>413</v>
      </c>
      <c r="P98">
        <v>3</v>
      </c>
      <c r="Q98">
        <v>416</v>
      </c>
      <c r="R98">
        <v>3</v>
      </c>
      <c r="T98" t="s">
        <v>163</v>
      </c>
      <c r="W98">
        <f>ROUND(E98*VLOOKUP(D98,[1]期望属性!$E$23:$F$38,2,0)+IF(G98="",0,G98*VLOOKUP(F98,[1]期望属性!$E$23:$F$38,2,0)),0)</f>
        <v>86</v>
      </c>
      <c r="X98">
        <v>1</v>
      </c>
      <c r="Y98" t="s">
        <v>188</v>
      </c>
    </row>
    <row r="99" spans="1:25" x14ac:dyDescent="0.15">
      <c r="A99">
        <v>441</v>
      </c>
      <c r="B99" t="s">
        <v>281</v>
      </c>
      <c r="C99" t="s">
        <v>190</v>
      </c>
      <c r="D99">
        <v>1</v>
      </c>
      <c r="E99">
        <f>SUM([1]界石!$AC165:$AG165)</f>
        <v>3200</v>
      </c>
      <c r="N99">
        <v>4</v>
      </c>
      <c r="O99">
        <v>411</v>
      </c>
      <c r="P99">
        <v>5</v>
      </c>
      <c r="Q99">
        <v>413</v>
      </c>
      <c r="R99">
        <v>5</v>
      </c>
      <c r="S99">
        <v>415</v>
      </c>
      <c r="T99">
        <v>5</v>
      </c>
      <c r="W99">
        <f>ROUND(E99*VLOOKUP(D99,[1]期望属性!$E$23:$F$38,2,0)+IF(G99="",0,G99*VLOOKUP(F99,[1]期望属性!$E$23:$F$38,2,0)),0)</f>
        <v>109</v>
      </c>
      <c r="X99">
        <v>1</v>
      </c>
      <c r="Y99" t="s">
        <v>188</v>
      </c>
    </row>
    <row r="100" spans="1:25" x14ac:dyDescent="0.15">
      <c r="A100">
        <v>442</v>
      </c>
      <c r="B100" t="s">
        <v>282</v>
      </c>
      <c r="C100" t="s">
        <v>164</v>
      </c>
      <c r="D100">
        <v>3</v>
      </c>
      <c r="E100">
        <f>SUM([1]界石!$AC166:$AG166)</f>
        <v>48</v>
      </c>
      <c r="N100">
        <v>4</v>
      </c>
      <c r="O100">
        <v>412</v>
      </c>
      <c r="P100">
        <v>5</v>
      </c>
      <c r="Q100">
        <v>414</v>
      </c>
      <c r="R100">
        <v>5</v>
      </c>
      <c r="S100">
        <v>416</v>
      </c>
      <c r="T100">
        <v>5</v>
      </c>
      <c r="W100">
        <f>ROUND(E100*VLOOKUP(D100,[1]期望属性!$E$23:$F$38,2,0)+IF(G100="",0,G100*VLOOKUP(F100,[1]期望属性!$E$23:$F$38,2,0)),0)</f>
        <v>216</v>
      </c>
      <c r="X100">
        <v>1</v>
      </c>
      <c r="Y100" t="s">
        <v>188</v>
      </c>
    </row>
    <row r="101" spans="1:25" x14ac:dyDescent="0.15">
      <c r="A101">
        <v>451</v>
      </c>
      <c r="B101" t="s">
        <v>283</v>
      </c>
      <c r="C101" t="s">
        <v>166</v>
      </c>
      <c r="D101">
        <v>1</v>
      </c>
      <c r="E101">
        <f>SUM([1]界石!$AC167:$AG167)</f>
        <v>5139</v>
      </c>
      <c r="F101">
        <v>23</v>
      </c>
      <c r="G101">
        <f>[1]界石!$AD167</f>
        <v>19</v>
      </c>
      <c r="N101">
        <v>5</v>
      </c>
      <c r="O101">
        <v>411</v>
      </c>
      <c r="P101">
        <v>10</v>
      </c>
      <c r="Q101">
        <v>412</v>
      </c>
      <c r="R101">
        <v>10</v>
      </c>
      <c r="S101">
        <v>413</v>
      </c>
      <c r="T101">
        <v>10</v>
      </c>
      <c r="W101">
        <f>ROUND(E101*VLOOKUP(D101,[1]期望属性!$E$23:$F$38,2,0)+IF(G101="",0,G101*VLOOKUP(F101,[1]期望属性!$E$23:$F$38,2,0)),0)</f>
        <v>270</v>
      </c>
      <c r="X101">
        <v>1</v>
      </c>
      <c r="Y101" t="s">
        <v>188</v>
      </c>
    </row>
    <row r="102" spans="1:25" x14ac:dyDescent="0.15">
      <c r="A102">
        <v>452</v>
      </c>
      <c r="B102" t="s">
        <v>284</v>
      </c>
      <c r="C102" t="s">
        <v>167</v>
      </c>
      <c r="D102">
        <v>3</v>
      </c>
      <c r="E102">
        <f>SUM([1]界石!$AC168:$AG168)</f>
        <v>96</v>
      </c>
      <c r="F102">
        <v>23</v>
      </c>
      <c r="G102">
        <f>[1]界石!$AD168</f>
        <v>19</v>
      </c>
      <c r="N102">
        <v>5</v>
      </c>
      <c r="O102">
        <v>414</v>
      </c>
      <c r="P102">
        <v>10</v>
      </c>
      <c r="Q102">
        <v>415</v>
      </c>
      <c r="R102">
        <v>10</v>
      </c>
      <c r="S102">
        <v>416</v>
      </c>
      <c r="T102">
        <v>10</v>
      </c>
      <c r="W102">
        <f>ROUND(E102*VLOOKUP(D102,[1]期望属性!$E$23:$F$38,2,0)+IF(G102="",0,G102*VLOOKUP(F102,[1]期望属性!$E$23:$F$38,2,0)),0)</f>
        <v>527</v>
      </c>
      <c r="X102">
        <v>1</v>
      </c>
      <c r="Y102" t="s">
        <v>188</v>
      </c>
    </row>
    <row r="103" spans="1:25" x14ac:dyDescent="0.15">
      <c r="A103">
        <v>453</v>
      </c>
      <c r="B103" t="s">
        <v>285</v>
      </c>
      <c r="C103" t="s">
        <v>168</v>
      </c>
      <c r="D103">
        <v>1</v>
      </c>
      <c r="E103">
        <f>SUM([1]界石!$AC169:$AG169)</f>
        <v>5197</v>
      </c>
      <c r="F103">
        <v>3</v>
      </c>
      <c r="G103">
        <f>[1]界石!$AE169</f>
        <v>77</v>
      </c>
      <c r="N103">
        <v>5</v>
      </c>
      <c r="O103">
        <v>411</v>
      </c>
      <c r="P103">
        <v>10</v>
      </c>
      <c r="Q103">
        <v>415</v>
      </c>
      <c r="R103">
        <v>10</v>
      </c>
      <c r="S103">
        <v>416</v>
      </c>
      <c r="T103">
        <v>10</v>
      </c>
      <c r="W103">
        <f>ROUND(E103*VLOOKUP(D103,[1]期望属性!$E$23:$F$38,2,0)+IF(G103="",0,G103*VLOOKUP(F103,[1]期望属性!$E$23:$F$38,2,0)),0)</f>
        <v>523</v>
      </c>
      <c r="X103">
        <v>1</v>
      </c>
      <c r="Y103" t="s">
        <v>188</v>
      </c>
    </row>
    <row r="104" spans="1:25" x14ac:dyDescent="0.15">
      <c r="A104">
        <v>454</v>
      </c>
      <c r="B104" t="s">
        <v>286</v>
      </c>
      <c r="C104" t="s">
        <v>169</v>
      </c>
      <c r="D104">
        <v>3</v>
      </c>
      <c r="E104">
        <f>SUM([1]界石!$AC170:$AG170)</f>
        <v>93</v>
      </c>
      <c r="F104">
        <v>25</v>
      </c>
      <c r="G104">
        <f>[1]界石!$AF170</f>
        <v>16</v>
      </c>
      <c r="N104">
        <v>5</v>
      </c>
      <c r="O104">
        <v>411</v>
      </c>
      <c r="P104">
        <v>10</v>
      </c>
      <c r="Q104">
        <v>412</v>
      </c>
      <c r="R104">
        <v>20</v>
      </c>
      <c r="T104" t="s">
        <v>163</v>
      </c>
      <c r="W104">
        <f>ROUND(E104*VLOOKUP(D104,[1]期望属性!$E$23:$F$38,2,0)+IF(G104="",0,G104*VLOOKUP(F104,[1]期望属性!$E$23:$F$38,2,0)),0)</f>
        <v>475</v>
      </c>
      <c r="X104">
        <v>1</v>
      </c>
      <c r="Y104" t="s">
        <v>188</v>
      </c>
    </row>
    <row r="105" spans="1:25" x14ac:dyDescent="0.15">
      <c r="A105">
        <v>455</v>
      </c>
      <c r="B105" t="s">
        <v>287</v>
      </c>
      <c r="C105" t="s">
        <v>170</v>
      </c>
      <c r="D105">
        <v>10</v>
      </c>
      <c r="E105">
        <f>[1]界石!$AG171</f>
        <v>72</v>
      </c>
      <c r="F105">
        <v>25</v>
      </c>
      <c r="G105">
        <f>[1]界石!$AF171</f>
        <v>16</v>
      </c>
      <c r="N105">
        <v>5</v>
      </c>
      <c r="O105">
        <v>413</v>
      </c>
      <c r="P105">
        <v>10</v>
      </c>
      <c r="Q105">
        <v>414</v>
      </c>
      <c r="R105">
        <v>20</v>
      </c>
      <c r="T105" t="s">
        <v>163</v>
      </c>
      <c r="W105">
        <f>ROUND(E105*VLOOKUP(D105,[1]期望属性!$E$23:$F$38,2,0)+IF(G105="",0,G105*VLOOKUP(F105,[1]期望属性!$E$23:$F$38,2,0)),0)</f>
        <v>776</v>
      </c>
      <c r="X105">
        <v>1</v>
      </c>
      <c r="Y105" t="s">
        <v>188</v>
      </c>
    </row>
    <row r="106" spans="1:25" x14ac:dyDescent="0.15">
      <c r="A106">
        <v>456</v>
      </c>
      <c r="B106" t="s">
        <v>288</v>
      </c>
      <c r="C106" t="s">
        <v>171</v>
      </c>
      <c r="D106">
        <v>1</v>
      </c>
      <c r="E106">
        <f>SUM([1]界石!$AC172:$AG172)</f>
        <v>5136</v>
      </c>
      <c r="F106">
        <v>25</v>
      </c>
      <c r="G106">
        <f>[1]界石!$AF172</f>
        <v>16</v>
      </c>
      <c r="N106">
        <v>5</v>
      </c>
      <c r="O106">
        <v>415</v>
      </c>
      <c r="P106">
        <v>10</v>
      </c>
      <c r="Q106">
        <v>416</v>
      </c>
      <c r="R106">
        <v>20</v>
      </c>
      <c r="T106" t="s">
        <v>163</v>
      </c>
      <c r="W106">
        <f>ROUND(E106*VLOOKUP(D106,[1]期望属性!$E$23:$F$38,2,0)+IF(G106="",0,G106*VLOOKUP(F106,[1]期望属性!$E$23:$F$38,2,0)),0)</f>
        <v>231</v>
      </c>
      <c r="X106">
        <v>1</v>
      </c>
      <c r="Y106" t="s">
        <v>188</v>
      </c>
    </row>
    <row r="107" spans="1:25" x14ac:dyDescent="0.15">
      <c r="A107">
        <v>511</v>
      </c>
      <c r="B107" t="s">
        <v>289</v>
      </c>
      <c r="C107" t="s">
        <v>172</v>
      </c>
      <c r="D107">
        <v>1</v>
      </c>
      <c r="E107">
        <f>SUM([1]界石!$AC173:$AG173)</f>
        <v>704</v>
      </c>
      <c r="N107">
        <v>1</v>
      </c>
      <c r="P107" t="s">
        <v>163</v>
      </c>
      <c r="R107" t="s">
        <v>163</v>
      </c>
      <c r="T107" t="s">
        <v>163</v>
      </c>
      <c r="W107">
        <f>ROUND(E107*VLOOKUP(D107,[1]期望属性!$E$23:$F$38,2,0)+IF(G107="",0,G107*VLOOKUP(F107,[1]期望属性!$E$23:$F$38,2,0)),0)</f>
        <v>24</v>
      </c>
      <c r="X107">
        <v>1</v>
      </c>
      <c r="Y107" t="s">
        <v>188</v>
      </c>
    </row>
    <row r="108" spans="1:25" x14ac:dyDescent="0.15">
      <c r="A108">
        <v>512</v>
      </c>
      <c r="B108" t="s">
        <v>290</v>
      </c>
      <c r="C108" t="s">
        <v>173</v>
      </c>
      <c r="D108">
        <v>23</v>
      </c>
      <c r="E108">
        <f>SUM([1]界石!$AC174:$AG174)</f>
        <v>2</v>
      </c>
      <c r="N108">
        <v>1</v>
      </c>
      <c r="P108" t="s">
        <v>163</v>
      </c>
      <c r="R108" t="s">
        <v>163</v>
      </c>
      <c r="T108" t="s">
        <v>163</v>
      </c>
      <c r="W108">
        <f>ROUND(E108*VLOOKUP(D108,[1]期望属性!$E$23:$F$38,2,0)+IF(G108="",0,G108*VLOOKUP(F108,[1]期望属性!$E$23:$F$38,2,0)),0)</f>
        <v>10</v>
      </c>
      <c r="X108">
        <v>1</v>
      </c>
      <c r="Y108" t="s">
        <v>188</v>
      </c>
    </row>
    <row r="109" spans="1:25" x14ac:dyDescent="0.15">
      <c r="A109">
        <v>513</v>
      </c>
      <c r="B109" t="s">
        <v>291</v>
      </c>
      <c r="C109" t="s">
        <v>174</v>
      </c>
      <c r="D109">
        <v>3</v>
      </c>
      <c r="E109">
        <f>SUM([1]界石!$AC175:$AG175)</f>
        <v>9</v>
      </c>
      <c r="N109">
        <v>1</v>
      </c>
      <c r="P109" t="s">
        <v>163</v>
      </c>
      <c r="R109" t="s">
        <v>163</v>
      </c>
      <c r="T109" t="s">
        <v>163</v>
      </c>
      <c r="W109">
        <f>ROUND(E109*VLOOKUP(D109,[1]期望属性!$E$23:$F$38,2,0)+IF(G109="",0,G109*VLOOKUP(F109,[1]期望属性!$E$23:$F$38,2,0)),0)</f>
        <v>41</v>
      </c>
      <c r="X109">
        <v>1</v>
      </c>
      <c r="Y109" t="s">
        <v>188</v>
      </c>
    </row>
    <row r="110" spans="1:25" x14ac:dyDescent="0.15">
      <c r="A110">
        <v>514</v>
      </c>
      <c r="B110" t="s">
        <v>292</v>
      </c>
      <c r="C110" t="s">
        <v>175</v>
      </c>
      <c r="D110">
        <v>25</v>
      </c>
      <c r="E110">
        <f>SUM([1]界石!$AC176:$AG176)</f>
        <v>2</v>
      </c>
      <c r="N110">
        <v>1</v>
      </c>
      <c r="P110" t="s">
        <v>163</v>
      </c>
      <c r="R110" t="s">
        <v>163</v>
      </c>
      <c r="T110" t="s">
        <v>163</v>
      </c>
      <c r="W110">
        <f>ROUND(E110*VLOOKUP(D110,[1]期望属性!$E$23:$F$38,2,0)+IF(G110="",0,G110*VLOOKUP(F110,[1]期望属性!$E$23:$F$38,2,0)),0)</f>
        <v>7</v>
      </c>
      <c r="X110">
        <v>1</v>
      </c>
      <c r="Y110" t="s">
        <v>188</v>
      </c>
    </row>
    <row r="111" spans="1:25" x14ac:dyDescent="0.15">
      <c r="A111">
        <v>515</v>
      </c>
      <c r="B111" t="s">
        <v>293</v>
      </c>
      <c r="C111" t="s">
        <v>190</v>
      </c>
      <c r="D111">
        <v>10</v>
      </c>
      <c r="E111">
        <f>SUM([1]界石!$AC177:$AG177)</f>
        <v>9</v>
      </c>
      <c r="N111">
        <v>1</v>
      </c>
      <c r="P111" t="s">
        <v>163</v>
      </c>
      <c r="R111" t="s">
        <v>163</v>
      </c>
      <c r="T111" t="s">
        <v>163</v>
      </c>
      <c r="W111">
        <f>ROUND(E111*VLOOKUP(D111,[1]期望属性!$E$23:$F$38,2,0)+IF(G111="",0,G111*VLOOKUP(F111,[1]期望属性!$E$23:$F$38,2,0)),0)</f>
        <v>90</v>
      </c>
      <c r="X111">
        <v>1</v>
      </c>
      <c r="Y111" t="s">
        <v>188</v>
      </c>
    </row>
    <row r="112" spans="1:25" x14ac:dyDescent="0.15">
      <c r="A112">
        <v>516</v>
      </c>
      <c r="B112" t="s">
        <v>294</v>
      </c>
      <c r="C112" t="s">
        <v>164</v>
      </c>
      <c r="D112">
        <v>1</v>
      </c>
      <c r="E112">
        <f>SUM([1]界石!$AC178:$AG178)</f>
        <v>576</v>
      </c>
      <c r="N112">
        <v>1</v>
      </c>
      <c r="P112" t="s">
        <v>163</v>
      </c>
      <c r="R112" t="s">
        <v>163</v>
      </c>
      <c r="T112" t="s">
        <v>163</v>
      </c>
      <c r="W112">
        <f>ROUND(E112*VLOOKUP(D112,[1]期望属性!$E$23:$F$38,2,0)+IF(G112="",0,G112*VLOOKUP(F112,[1]期望属性!$E$23:$F$38,2,0)),0)</f>
        <v>20</v>
      </c>
      <c r="X112">
        <v>1</v>
      </c>
      <c r="Y112" t="s">
        <v>188</v>
      </c>
    </row>
    <row r="113" spans="1:25" x14ac:dyDescent="0.15">
      <c r="A113">
        <v>521</v>
      </c>
      <c r="B113" t="s">
        <v>295</v>
      </c>
      <c r="C113" t="s">
        <v>166</v>
      </c>
      <c r="D113">
        <v>1</v>
      </c>
      <c r="E113">
        <f>SUM([1]界石!$AC179:$AG179)</f>
        <v>960</v>
      </c>
      <c r="N113">
        <v>2</v>
      </c>
      <c r="O113">
        <v>511</v>
      </c>
      <c r="P113">
        <v>1</v>
      </c>
      <c r="Q113">
        <v>512</v>
      </c>
      <c r="R113">
        <v>1</v>
      </c>
      <c r="T113" t="s">
        <v>163</v>
      </c>
      <c r="W113">
        <f>ROUND(E113*VLOOKUP(D113,[1]期望属性!$E$23:$F$38,2,0)+IF(G113="",0,G113*VLOOKUP(F113,[1]期望属性!$E$23:$F$38,2,0)),0)</f>
        <v>33</v>
      </c>
      <c r="X113">
        <v>1</v>
      </c>
      <c r="Y113" t="s">
        <v>188</v>
      </c>
    </row>
    <row r="114" spans="1:25" x14ac:dyDescent="0.15">
      <c r="A114">
        <v>522</v>
      </c>
      <c r="B114" t="s">
        <v>296</v>
      </c>
      <c r="C114" t="s">
        <v>167</v>
      </c>
      <c r="D114">
        <v>23</v>
      </c>
      <c r="E114">
        <f>SUM([1]界石!$AC180:$AG180)</f>
        <v>3</v>
      </c>
      <c r="N114">
        <v>2</v>
      </c>
      <c r="O114">
        <v>513</v>
      </c>
      <c r="P114">
        <v>1</v>
      </c>
      <c r="Q114">
        <v>514</v>
      </c>
      <c r="R114">
        <v>1</v>
      </c>
      <c r="T114" t="s">
        <v>163</v>
      </c>
      <c r="W114">
        <f>ROUND(E114*VLOOKUP(D114,[1]期望属性!$E$23:$F$38,2,0)+IF(G114="",0,G114*VLOOKUP(F114,[1]期望属性!$E$23:$F$38,2,0)),0)</f>
        <v>15</v>
      </c>
      <c r="X114">
        <v>1</v>
      </c>
      <c r="Y114" t="s">
        <v>188</v>
      </c>
    </row>
    <row r="115" spans="1:25" x14ac:dyDescent="0.15">
      <c r="A115">
        <v>523</v>
      </c>
      <c r="B115" t="s">
        <v>297</v>
      </c>
      <c r="C115" t="s">
        <v>168</v>
      </c>
      <c r="D115">
        <v>3</v>
      </c>
      <c r="E115">
        <f>SUM([1]界石!$AC181:$AG181)</f>
        <v>14</v>
      </c>
      <c r="N115">
        <v>2</v>
      </c>
      <c r="O115">
        <v>515</v>
      </c>
      <c r="P115">
        <v>1</v>
      </c>
      <c r="Q115">
        <v>516</v>
      </c>
      <c r="R115">
        <v>1</v>
      </c>
      <c r="T115" t="s">
        <v>163</v>
      </c>
      <c r="W115">
        <f>ROUND(E115*VLOOKUP(D115,[1]期望属性!$E$23:$F$38,2,0)+IF(G115="",0,G115*VLOOKUP(F115,[1]期望属性!$E$23:$F$38,2,0)),0)</f>
        <v>63</v>
      </c>
      <c r="X115">
        <v>1</v>
      </c>
      <c r="Y115" t="s">
        <v>188</v>
      </c>
    </row>
    <row r="116" spans="1:25" x14ac:dyDescent="0.15">
      <c r="A116">
        <v>524</v>
      </c>
      <c r="B116" t="s">
        <v>298</v>
      </c>
      <c r="C116" t="s">
        <v>169</v>
      </c>
      <c r="D116">
        <v>25</v>
      </c>
      <c r="E116">
        <f>SUM([1]界石!$AC182:$AG182)</f>
        <v>3</v>
      </c>
      <c r="N116">
        <v>2</v>
      </c>
      <c r="O116">
        <v>511</v>
      </c>
      <c r="P116">
        <v>3</v>
      </c>
      <c r="R116" t="s">
        <v>163</v>
      </c>
      <c r="T116" t="s">
        <v>163</v>
      </c>
      <c r="W116">
        <f>ROUND(E116*VLOOKUP(D116,[1]期望属性!$E$23:$F$38,2,0)+IF(G116="",0,G116*VLOOKUP(F116,[1]期望属性!$E$23:$F$38,2,0)),0)</f>
        <v>11</v>
      </c>
      <c r="X116">
        <v>1</v>
      </c>
      <c r="Y116" t="s">
        <v>188</v>
      </c>
    </row>
    <row r="117" spans="1:25" x14ac:dyDescent="0.15">
      <c r="A117">
        <v>525</v>
      </c>
      <c r="B117" t="s">
        <v>299</v>
      </c>
      <c r="C117" t="s">
        <v>170</v>
      </c>
      <c r="D117">
        <v>10</v>
      </c>
      <c r="E117">
        <f>SUM([1]界石!$AC183:$AG183)</f>
        <v>13</v>
      </c>
      <c r="N117">
        <v>2</v>
      </c>
      <c r="O117">
        <v>512</v>
      </c>
      <c r="P117">
        <v>3</v>
      </c>
      <c r="R117" t="s">
        <v>163</v>
      </c>
      <c r="T117" t="s">
        <v>163</v>
      </c>
      <c r="W117">
        <f>ROUND(E117*VLOOKUP(D117,[1]期望属性!$E$23:$F$38,2,0)+IF(G117="",0,G117*VLOOKUP(F117,[1]期望属性!$E$23:$F$38,2,0)),0)</f>
        <v>130</v>
      </c>
      <c r="X117">
        <v>1</v>
      </c>
      <c r="Y117" t="s">
        <v>188</v>
      </c>
    </row>
    <row r="118" spans="1:25" x14ac:dyDescent="0.15">
      <c r="A118">
        <v>526</v>
      </c>
      <c r="B118" t="s">
        <v>300</v>
      </c>
      <c r="C118" t="s">
        <v>171</v>
      </c>
      <c r="D118">
        <v>1</v>
      </c>
      <c r="E118">
        <f>SUM([1]界石!$AC184:$AG184)</f>
        <v>960</v>
      </c>
      <c r="N118">
        <v>2</v>
      </c>
      <c r="O118">
        <v>513</v>
      </c>
      <c r="P118">
        <v>3</v>
      </c>
      <c r="R118" t="s">
        <v>163</v>
      </c>
      <c r="T118" t="s">
        <v>163</v>
      </c>
      <c r="W118">
        <f>ROUND(E118*VLOOKUP(D118,[1]期望属性!$E$23:$F$38,2,0)+IF(G118="",0,G118*VLOOKUP(F118,[1]期望属性!$E$23:$F$38,2,0)),0)</f>
        <v>33</v>
      </c>
      <c r="X118">
        <v>1</v>
      </c>
      <c r="Y118" t="s">
        <v>188</v>
      </c>
    </row>
    <row r="119" spans="1:25" x14ac:dyDescent="0.15">
      <c r="A119">
        <v>527</v>
      </c>
      <c r="B119" t="s">
        <v>301</v>
      </c>
      <c r="C119" t="s">
        <v>172</v>
      </c>
      <c r="D119">
        <v>1</v>
      </c>
      <c r="E119">
        <f>SUM([1]界石!$AC185:$AG185)</f>
        <v>0</v>
      </c>
      <c r="N119">
        <v>2</v>
      </c>
      <c r="O119">
        <v>514</v>
      </c>
      <c r="P119">
        <v>3</v>
      </c>
      <c r="R119" t="s">
        <v>163</v>
      </c>
      <c r="T119" t="s">
        <v>163</v>
      </c>
      <c r="W119">
        <f>ROUND(E119*VLOOKUP(D119,[1]期望属性!$E$23:$F$38,2,0)+IF(G119="",0,G119*VLOOKUP(F119,[1]期望属性!$E$23:$F$38,2,0)),0)</f>
        <v>0</v>
      </c>
      <c r="X119">
        <v>1</v>
      </c>
      <c r="Y119" t="s">
        <v>188</v>
      </c>
    </row>
    <row r="120" spans="1:25" x14ac:dyDescent="0.15">
      <c r="A120">
        <v>528</v>
      </c>
      <c r="B120" t="s">
        <v>302</v>
      </c>
      <c r="C120" t="s">
        <v>173</v>
      </c>
      <c r="D120">
        <v>1</v>
      </c>
      <c r="E120">
        <f>SUM([1]界石!$AC186:$AG186)</f>
        <v>0</v>
      </c>
      <c r="N120">
        <v>2</v>
      </c>
      <c r="O120">
        <v>515</v>
      </c>
      <c r="P120">
        <v>3</v>
      </c>
      <c r="R120" t="s">
        <v>163</v>
      </c>
      <c r="T120" t="s">
        <v>163</v>
      </c>
      <c r="W120">
        <f>ROUND(E120*VLOOKUP(D120,[1]期望属性!$E$23:$F$38,2,0)+IF(G120="",0,G120*VLOOKUP(F120,[1]期望属性!$E$23:$F$38,2,0)),0)</f>
        <v>0</v>
      </c>
      <c r="X120">
        <v>1</v>
      </c>
      <c r="Y120" t="s">
        <v>188</v>
      </c>
    </row>
    <row r="121" spans="1:25" x14ac:dyDescent="0.15">
      <c r="A121">
        <v>529</v>
      </c>
      <c r="B121" t="s">
        <v>303</v>
      </c>
      <c r="C121" t="s">
        <v>174</v>
      </c>
      <c r="D121">
        <v>1</v>
      </c>
      <c r="E121">
        <f>SUM([1]界石!$AC187:$AG187)</f>
        <v>0</v>
      </c>
      <c r="N121">
        <v>2</v>
      </c>
      <c r="O121">
        <v>516</v>
      </c>
      <c r="P121">
        <v>3</v>
      </c>
      <c r="R121" t="s">
        <v>163</v>
      </c>
      <c r="T121" t="s">
        <v>163</v>
      </c>
      <c r="W121">
        <f>ROUND(E121*VLOOKUP(D121,[1]期望属性!$E$23:$F$38,2,0)+IF(G121="",0,G121*VLOOKUP(F121,[1]期望属性!$E$23:$F$38,2,0)),0)</f>
        <v>0</v>
      </c>
      <c r="X121">
        <v>1</v>
      </c>
      <c r="Y121" t="s">
        <v>188</v>
      </c>
    </row>
    <row r="122" spans="1:25" x14ac:dyDescent="0.15">
      <c r="A122">
        <v>531</v>
      </c>
      <c r="B122" t="s">
        <v>304</v>
      </c>
      <c r="C122" t="s">
        <v>175</v>
      </c>
      <c r="D122">
        <v>1</v>
      </c>
      <c r="E122">
        <f>[1]界石!$AC188</f>
        <v>1920</v>
      </c>
      <c r="F122">
        <v>23</v>
      </c>
      <c r="G122">
        <f>[1]界石!$AD188</f>
        <v>7</v>
      </c>
      <c r="N122">
        <v>3</v>
      </c>
      <c r="O122">
        <v>511</v>
      </c>
      <c r="P122">
        <v>3</v>
      </c>
      <c r="Q122">
        <v>514</v>
      </c>
      <c r="R122">
        <v>3</v>
      </c>
      <c r="T122" t="s">
        <v>163</v>
      </c>
      <c r="W122">
        <f>ROUND(E122*VLOOKUP(D122,[1]期望属性!$E$23:$F$38,2,0)+IF(G122="",0,G122*VLOOKUP(F122,[1]期望属性!$E$23:$F$38,2,0)),0)</f>
        <v>100</v>
      </c>
      <c r="X122">
        <v>1</v>
      </c>
      <c r="Y122" t="s">
        <v>188</v>
      </c>
    </row>
    <row r="123" spans="1:25" x14ac:dyDescent="0.15">
      <c r="A123">
        <v>532</v>
      </c>
      <c r="B123" t="s">
        <v>305</v>
      </c>
      <c r="C123" t="s">
        <v>190</v>
      </c>
      <c r="D123">
        <v>1</v>
      </c>
      <c r="E123">
        <f>[1]界石!$AC189</f>
        <v>1920</v>
      </c>
      <c r="F123">
        <v>3</v>
      </c>
      <c r="G123">
        <f>[1]界石!$AE189</f>
        <v>28</v>
      </c>
      <c r="N123">
        <v>3</v>
      </c>
      <c r="O123">
        <v>512</v>
      </c>
      <c r="P123">
        <v>3</v>
      </c>
      <c r="Q123">
        <v>515</v>
      </c>
      <c r="R123">
        <v>3</v>
      </c>
      <c r="T123" t="s">
        <v>163</v>
      </c>
      <c r="W123">
        <f>ROUND(E123*VLOOKUP(D123,[1]期望属性!$E$23:$F$38,2,0)+IF(G123="",0,G123*VLOOKUP(F123,[1]期望属性!$E$23:$F$38,2,0)),0)</f>
        <v>191</v>
      </c>
      <c r="X123">
        <v>1</v>
      </c>
      <c r="Y123" t="s">
        <v>188</v>
      </c>
    </row>
    <row r="124" spans="1:25" x14ac:dyDescent="0.15">
      <c r="A124">
        <v>533</v>
      </c>
      <c r="B124" t="s">
        <v>306</v>
      </c>
      <c r="C124" t="s">
        <v>164</v>
      </c>
      <c r="D124">
        <v>1</v>
      </c>
      <c r="E124">
        <f>[1]界石!$AC190</f>
        <v>1920</v>
      </c>
      <c r="F124">
        <v>25</v>
      </c>
      <c r="G124">
        <f>[1]界石!$AF190</f>
        <v>6</v>
      </c>
      <c r="N124">
        <v>3</v>
      </c>
      <c r="O124">
        <v>513</v>
      </c>
      <c r="P124">
        <v>3</v>
      </c>
      <c r="Q124">
        <v>516</v>
      </c>
      <c r="R124">
        <v>3</v>
      </c>
      <c r="T124" t="s">
        <v>163</v>
      </c>
      <c r="W124">
        <f>ROUND(E124*VLOOKUP(D124,[1]期望属性!$E$23:$F$38,2,0)+IF(G124="",0,G124*VLOOKUP(F124,[1]期望属性!$E$23:$F$38,2,0)),0)</f>
        <v>86</v>
      </c>
      <c r="X124">
        <v>1</v>
      </c>
      <c r="Y124" t="s">
        <v>188</v>
      </c>
    </row>
    <row r="125" spans="1:25" x14ac:dyDescent="0.15">
      <c r="A125">
        <v>541</v>
      </c>
      <c r="B125" t="s">
        <v>307</v>
      </c>
      <c r="C125" t="s">
        <v>166</v>
      </c>
      <c r="D125">
        <v>1</v>
      </c>
      <c r="E125">
        <f>SUM([1]界石!$AC191:$AG191)</f>
        <v>3200</v>
      </c>
      <c r="N125">
        <v>4</v>
      </c>
      <c r="O125">
        <v>511</v>
      </c>
      <c r="P125">
        <v>5</v>
      </c>
      <c r="Q125">
        <v>513</v>
      </c>
      <c r="R125">
        <v>5</v>
      </c>
      <c r="S125">
        <v>515</v>
      </c>
      <c r="T125">
        <v>5</v>
      </c>
      <c r="W125">
        <f>ROUND(E125*VLOOKUP(D125,[1]期望属性!$E$23:$F$38,2,0)+IF(G125="",0,G125*VLOOKUP(F125,[1]期望属性!$E$23:$F$38,2,0)),0)</f>
        <v>109</v>
      </c>
      <c r="X125">
        <v>1</v>
      </c>
      <c r="Y125" t="s">
        <v>188</v>
      </c>
    </row>
    <row r="126" spans="1:25" x14ac:dyDescent="0.15">
      <c r="A126">
        <v>542</v>
      </c>
      <c r="B126" t="s">
        <v>308</v>
      </c>
      <c r="C126" t="s">
        <v>167</v>
      </c>
      <c r="D126">
        <v>3</v>
      </c>
      <c r="E126">
        <f>SUM([1]界石!$AC192:$AG192)</f>
        <v>48</v>
      </c>
      <c r="N126">
        <v>4</v>
      </c>
      <c r="O126">
        <v>512</v>
      </c>
      <c r="P126">
        <v>5</v>
      </c>
      <c r="Q126">
        <v>514</v>
      </c>
      <c r="R126">
        <v>5</v>
      </c>
      <c r="S126">
        <v>516</v>
      </c>
      <c r="T126">
        <v>5</v>
      </c>
      <c r="W126">
        <f>ROUND(E126*VLOOKUP(D126,[1]期望属性!$E$23:$F$38,2,0)+IF(G126="",0,G126*VLOOKUP(F126,[1]期望属性!$E$23:$F$38,2,0)),0)</f>
        <v>216</v>
      </c>
      <c r="X126">
        <v>1</v>
      </c>
      <c r="Y126" t="s">
        <v>188</v>
      </c>
    </row>
    <row r="127" spans="1:25" x14ac:dyDescent="0.15">
      <c r="A127">
        <v>551</v>
      </c>
      <c r="B127" t="s">
        <v>309</v>
      </c>
      <c r="C127" t="s">
        <v>168</v>
      </c>
      <c r="D127">
        <v>1</v>
      </c>
      <c r="E127">
        <f>SUM([1]界石!$AC193:$AG193)</f>
        <v>5139</v>
      </c>
      <c r="F127">
        <v>23</v>
      </c>
      <c r="G127">
        <f>[1]界石!$AD193</f>
        <v>19</v>
      </c>
      <c r="N127">
        <v>5</v>
      </c>
      <c r="O127">
        <v>511</v>
      </c>
      <c r="P127">
        <v>10</v>
      </c>
      <c r="Q127">
        <v>512</v>
      </c>
      <c r="R127">
        <v>10</v>
      </c>
      <c r="S127">
        <v>513</v>
      </c>
      <c r="T127">
        <v>10</v>
      </c>
      <c r="W127">
        <f>ROUND(E127*VLOOKUP(D127,[1]期望属性!$E$23:$F$38,2,0)+IF(G127="",0,G127*VLOOKUP(F127,[1]期望属性!$E$23:$F$38,2,0)),0)</f>
        <v>270</v>
      </c>
      <c r="X127">
        <v>1</v>
      </c>
      <c r="Y127" t="s">
        <v>188</v>
      </c>
    </row>
    <row r="128" spans="1:25" x14ac:dyDescent="0.15">
      <c r="A128">
        <v>552</v>
      </c>
      <c r="B128" t="s">
        <v>310</v>
      </c>
      <c r="C128" t="s">
        <v>169</v>
      </c>
      <c r="D128">
        <v>3</v>
      </c>
      <c r="E128">
        <f>SUM([1]界石!$AC194:$AG194)</f>
        <v>96</v>
      </c>
      <c r="F128">
        <v>23</v>
      </c>
      <c r="G128">
        <f>[1]界石!$AD194</f>
        <v>19</v>
      </c>
      <c r="N128">
        <v>5</v>
      </c>
      <c r="O128">
        <v>514</v>
      </c>
      <c r="P128">
        <v>10</v>
      </c>
      <c r="Q128">
        <v>515</v>
      </c>
      <c r="R128">
        <v>10</v>
      </c>
      <c r="S128">
        <v>516</v>
      </c>
      <c r="T128">
        <v>10</v>
      </c>
      <c r="W128">
        <f>ROUND(E128*VLOOKUP(D128,[1]期望属性!$E$23:$F$38,2,0)+IF(G128="",0,G128*VLOOKUP(F128,[1]期望属性!$E$23:$F$38,2,0)),0)</f>
        <v>527</v>
      </c>
      <c r="X128">
        <v>1</v>
      </c>
      <c r="Y128" t="s">
        <v>188</v>
      </c>
    </row>
    <row r="129" spans="1:25" x14ac:dyDescent="0.15">
      <c r="A129">
        <v>553</v>
      </c>
      <c r="B129" t="s">
        <v>311</v>
      </c>
      <c r="C129" t="s">
        <v>170</v>
      </c>
      <c r="D129">
        <v>1</v>
      </c>
      <c r="E129">
        <f>SUM([1]界石!$AC195:$AG195)</f>
        <v>5197</v>
      </c>
      <c r="F129">
        <v>3</v>
      </c>
      <c r="G129">
        <f>[1]界石!$AE195</f>
        <v>77</v>
      </c>
      <c r="N129">
        <v>5</v>
      </c>
      <c r="O129">
        <v>511</v>
      </c>
      <c r="P129">
        <v>10</v>
      </c>
      <c r="Q129">
        <v>515</v>
      </c>
      <c r="R129">
        <v>10</v>
      </c>
      <c r="S129">
        <v>516</v>
      </c>
      <c r="T129">
        <v>10</v>
      </c>
      <c r="W129">
        <f>ROUND(E129*VLOOKUP(D129,[1]期望属性!$E$23:$F$38,2,0)+IF(G129="",0,G129*VLOOKUP(F129,[1]期望属性!$E$23:$F$38,2,0)),0)</f>
        <v>523</v>
      </c>
      <c r="X129">
        <v>1</v>
      </c>
      <c r="Y129" t="s">
        <v>188</v>
      </c>
    </row>
    <row r="130" spans="1:25" x14ac:dyDescent="0.15">
      <c r="A130">
        <v>554</v>
      </c>
      <c r="B130" t="s">
        <v>312</v>
      </c>
      <c r="C130" t="s">
        <v>171</v>
      </c>
      <c r="D130">
        <v>3</v>
      </c>
      <c r="E130">
        <f>SUM([1]界石!$AC196:$AG196)</f>
        <v>93</v>
      </c>
      <c r="F130">
        <v>25</v>
      </c>
      <c r="G130">
        <f>[1]界石!$AF196</f>
        <v>16</v>
      </c>
      <c r="N130">
        <v>5</v>
      </c>
      <c r="O130">
        <v>511</v>
      </c>
      <c r="P130">
        <v>10</v>
      </c>
      <c r="Q130">
        <v>512</v>
      </c>
      <c r="R130">
        <v>20</v>
      </c>
      <c r="T130" t="s">
        <v>163</v>
      </c>
      <c r="W130">
        <f>ROUND(E130*VLOOKUP(D130,[1]期望属性!$E$23:$F$38,2,0)+IF(G130="",0,G130*VLOOKUP(F130,[1]期望属性!$E$23:$F$38,2,0)),0)</f>
        <v>475</v>
      </c>
      <c r="X130">
        <v>1</v>
      </c>
      <c r="Y130" t="s">
        <v>188</v>
      </c>
    </row>
    <row r="131" spans="1:25" x14ac:dyDescent="0.15">
      <c r="A131">
        <v>555</v>
      </c>
      <c r="B131" t="s">
        <v>313</v>
      </c>
      <c r="C131" t="s">
        <v>172</v>
      </c>
      <c r="D131">
        <v>10</v>
      </c>
      <c r="E131">
        <f>[1]界石!$AG197</f>
        <v>72</v>
      </c>
      <c r="F131">
        <v>25</v>
      </c>
      <c r="G131">
        <f>[1]界石!$AF197</f>
        <v>16</v>
      </c>
      <c r="N131">
        <v>5</v>
      </c>
      <c r="O131">
        <v>513</v>
      </c>
      <c r="P131">
        <v>10</v>
      </c>
      <c r="Q131">
        <v>514</v>
      </c>
      <c r="R131">
        <v>20</v>
      </c>
      <c r="T131" t="s">
        <v>163</v>
      </c>
      <c r="W131">
        <f>ROUND(E131*VLOOKUP(D131,[1]期望属性!$E$23:$F$38,2,0)+IF(G131="",0,G131*VLOOKUP(F131,[1]期望属性!$E$23:$F$38,2,0)),0)</f>
        <v>776</v>
      </c>
      <c r="X131">
        <v>1</v>
      </c>
      <c r="Y131" t="s">
        <v>188</v>
      </c>
    </row>
    <row r="132" spans="1:25" x14ac:dyDescent="0.15">
      <c r="A132">
        <v>556</v>
      </c>
      <c r="B132" t="s">
        <v>314</v>
      </c>
      <c r="C132" t="s">
        <v>173</v>
      </c>
      <c r="D132">
        <v>1</v>
      </c>
      <c r="E132">
        <f>SUM([1]界石!$AC198:$AG198)</f>
        <v>5136</v>
      </c>
      <c r="F132">
        <v>25</v>
      </c>
      <c r="G132">
        <f>[1]界石!$AF198</f>
        <v>16</v>
      </c>
      <c r="N132">
        <v>5</v>
      </c>
      <c r="O132">
        <v>515</v>
      </c>
      <c r="P132">
        <v>10</v>
      </c>
      <c r="Q132">
        <v>516</v>
      </c>
      <c r="R132">
        <v>20</v>
      </c>
      <c r="T132" t="s">
        <v>163</v>
      </c>
      <c r="W132">
        <f>ROUND(E132*VLOOKUP(D132,[1]期望属性!$E$23:$F$38,2,0)+IF(G132="",0,G132*VLOOKUP(F132,[1]期望属性!$E$23:$F$38,2,0)),0)</f>
        <v>231</v>
      </c>
      <c r="X132">
        <v>1</v>
      </c>
      <c r="Y132" t="s">
        <v>188</v>
      </c>
    </row>
    <row r="133" spans="1:25" x14ac:dyDescent="0.15">
      <c r="A133">
        <v>611</v>
      </c>
      <c r="B133" t="s">
        <v>315</v>
      </c>
      <c r="C133" t="s">
        <v>174</v>
      </c>
      <c r="D133">
        <v>1</v>
      </c>
      <c r="E133">
        <f>SUM([1]界石!$AC199:$AG199)</f>
        <v>704</v>
      </c>
      <c r="N133">
        <v>1</v>
      </c>
      <c r="P133" t="s">
        <v>163</v>
      </c>
      <c r="R133" t="s">
        <v>163</v>
      </c>
      <c r="T133" t="s">
        <v>163</v>
      </c>
      <c r="W133">
        <f>ROUND(E133*VLOOKUP(D133,[1]期望属性!$E$23:$F$38,2,0)+IF(G133="",0,G133*VLOOKUP(F133,[1]期望属性!$E$23:$F$38,2,0)),0)</f>
        <v>24</v>
      </c>
      <c r="X133">
        <v>1</v>
      </c>
      <c r="Y133" t="s">
        <v>188</v>
      </c>
    </row>
    <row r="134" spans="1:25" x14ac:dyDescent="0.15">
      <c r="A134">
        <v>612</v>
      </c>
      <c r="B134" t="s">
        <v>316</v>
      </c>
      <c r="C134" t="s">
        <v>175</v>
      </c>
      <c r="D134">
        <v>23</v>
      </c>
      <c r="E134">
        <f>SUM([1]界石!$AC200:$AG200)</f>
        <v>2</v>
      </c>
      <c r="N134">
        <v>1</v>
      </c>
      <c r="P134" t="s">
        <v>163</v>
      </c>
      <c r="R134" t="s">
        <v>163</v>
      </c>
      <c r="T134" t="s">
        <v>163</v>
      </c>
      <c r="W134">
        <f>ROUND(E134*VLOOKUP(D134,[1]期望属性!$E$23:$F$38,2,0)+IF(G134="",0,G134*VLOOKUP(F134,[1]期望属性!$E$23:$F$38,2,0)),0)</f>
        <v>10</v>
      </c>
      <c r="X134">
        <v>1</v>
      </c>
      <c r="Y134" t="s">
        <v>188</v>
      </c>
    </row>
    <row r="135" spans="1:25" x14ac:dyDescent="0.15">
      <c r="A135">
        <v>613</v>
      </c>
      <c r="B135" t="s">
        <v>317</v>
      </c>
      <c r="C135" t="s">
        <v>190</v>
      </c>
      <c r="D135">
        <v>3</v>
      </c>
      <c r="E135">
        <f>SUM([1]界石!$AC201:$AG201)</f>
        <v>9</v>
      </c>
      <c r="N135">
        <v>1</v>
      </c>
      <c r="P135" t="s">
        <v>163</v>
      </c>
      <c r="R135" t="s">
        <v>163</v>
      </c>
      <c r="T135" t="s">
        <v>163</v>
      </c>
      <c r="W135">
        <f>ROUND(E135*VLOOKUP(D135,[1]期望属性!$E$23:$F$38,2,0)+IF(G135="",0,G135*VLOOKUP(F135,[1]期望属性!$E$23:$F$38,2,0)),0)</f>
        <v>41</v>
      </c>
      <c r="X135">
        <v>1</v>
      </c>
      <c r="Y135" t="s">
        <v>188</v>
      </c>
    </row>
    <row r="136" spans="1:25" x14ac:dyDescent="0.15">
      <c r="A136">
        <v>614</v>
      </c>
      <c r="B136" t="s">
        <v>318</v>
      </c>
      <c r="C136" t="s">
        <v>164</v>
      </c>
      <c r="D136">
        <v>25</v>
      </c>
      <c r="E136">
        <f>SUM([1]界石!$AC202:$AG202)</f>
        <v>2</v>
      </c>
      <c r="N136">
        <v>1</v>
      </c>
      <c r="P136" t="s">
        <v>163</v>
      </c>
      <c r="R136" t="s">
        <v>163</v>
      </c>
      <c r="T136" t="s">
        <v>163</v>
      </c>
      <c r="W136">
        <f>ROUND(E136*VLOOKUP(D136,[1]期望属性!$E$23:$F$38,2,0)+IF(G136="",0,G136*VLOOKUP(F136,[1]期望属性!$E$23:$F$38,2,0)),0)</f>
        <v>7</v>
      </c>
      <c r="X136">
        <v>1</v>
      </c>
      <c r="Y136" t="s">
        <v>188</v>
      </c>
    </row>
    <row r="137" spans="1:25" x14ac:dyDescent="0.15">
      <c r="A137">
        <v>615</v>
      </c>
      <c r="B137" t="s">
        <v>319</v>
      </c>
      <c r="C137" t="s">
        <v>166</v>
      </c>
      <c r="D137">
        <v>10</v>
      </c>
      <c r="E137">
        <f>SUM([1]界石!$AC203:$AG203)</f>
        <v>9</v>
      </c>
      <c r="N137">
        <v>1</v>
      </c>
      <c r="P137" t="s">
        <v>163</v>
      </c>
      <c r="R137" t="s">
        <v>163</v>
      </c>
      <c r="T137" t="s">
        <v>163</v>
      </c>
      <c r="W137">
        <f>ROUND(E137*VLOOKUP(D137,[1]期望属性!$E$23:$F$38,2,0)+IF(G137="",0,G137*VLOOKUP(F137,[1]期望属性!$E$23:$F$38,2,0)),0)</f>
        <v>90</v>
      </c>
      <c r="X137">
        <v>1</v>
      </c>
      <c r="Y137" t="s">
        <v>188</v>
      </c>
    </row>
    <row r="138" spans="1:25" x14ac:dyDescent="0.15">
      <c r="A138">
        <v>616</v>
      </c>
      <c r="B138" t="s">
        <v>320</v>
      </c>
      <c r="C138" t="s">
        <v>167</v>
      </c>
      <c r="D138">
        <v>1</v>
      </c>
      <c r="E138">
        <f>SUM([1]界石!$AC204:$AG204)</f>
        <v>576</v>
      </c>
      <c r="N138">
        <v>1</v>
      </c>
      <c r="P138" t="s">
        <v>163</v>
      </c>
      <c r="R138" t="s">
        <v>163</v>
      </c>
      <c r="T138" t="s">
        <v>163</v>
      </c>
      <c r="W138">
        <f>ROUND(E138*VLOOKUP(D138,[1]期望属性!$E$23:$F$38,2,0)+IF(G138="",0,G138*VLOOKUP(F138,[1]期望属性!$E$23:$F$38,2,0)),0)</f>
        <v>20</v>
      </c>
      <c r="X138">
        <v>1</v>
      </c>
      <c r="Y138" t="s">
        <v>188</v>
      </c>
    </row>
    <row r="139" spans="1:25" x14ac:dyDescent="0.15">
      <c r="A139">
        <v>621</v>
      </c>
      <c r="B139" t="s">
        <v>321</v>
      </c>
      <c r="C139" t="s">
        <v>168</v>
      </c>
      <c r="D139">
        <v>1</v>
      </c>
      <c r="E139">
        <f>SUM([1]界石!$AC205:$AG205)</f>
        <v>960</v>
      </c>
      <c r="N139">
        <v>2</v>
      </c>
      <c r="O139">
        <v>611</v>
      </c>
      <c r="P139">
        <v>1</v>
      </c>
      <c r="Q139">
        <v>612</v>
      </c>
      <c r="R139">
        <v>1</v>
      </c>
      <c r="T139" t="s">
        <v>163</v>
      </c>
      <c r="W139">
        <f>ROUND(E139*VLOOKUP(D139,[1]期望属性!$E$23:$F$38,2,0)+IF(G139="",0,G139*VLOOKUP(F139,[1]期望属性!$E$23:$F$38,2,0)),0)</f>
        <v>33</v>
      </c>
      <c r="X139">
        <v>1</v>
      </c>
      <c r="Y139" t="s">
        <v>188</v>
      </c>
    </row>
    <row r="140" spans="1:25" x14ac:dyDescent="0.15">
      <c r="A140">
        <v>622</v>
      </c>
      <c r="B140" t="s">
        <v>322</v>
      </c>
      <c r="C140" t="s">
        <v>169</v>
      </c>
      <c r="D140">
        <v>23</v>
      </c>
      <c r="E140">
        <f>SUM([1]界石!$AC206:$AG206)</f>
        <v>3</v>
      </c>
      <c r="N140">
        <v>2</v>
      </c>
      <c r="O140">
        <v>613</v>
      </c>
      <c r="P140">
        <v>1</v>
      </c>
      <c r="Q140">
        <v>614</v>
      </c>
      <c r="R140">
        <v>1</v>
      </c>
      <c r="T140" t="s">
        <v>163</v>
      </c>
      <c r="W140">
        <f>ROUND(E140*VLOOKUP(D140,[1]期望属性!$E$23:$F$38,2,0)+IF(G140="",0,G140*VLOOKUP(F140,[1]期望属性!$E$23:$F$38,2,0)),0)</f>
        <v>15</v>
      </c>
      <c r="X140">
        <v>1</v>
      </c>
      <c r="Y140" t="s">
        <v>188</v>
      </c>
    </row>
    <row r="141" spans="1:25" x14ac:dyDescent="0.15">
      <c r="A141">
        <v>623</v>
      </c>
      <c r="B141" t="s">
        <v>323</v>
      </c>
      <c r="C141" t="s">
        <v>170</v>
      </c>
      <c r="D141">
        <v>3</v>
      </c>
      <c r="E141">
        <f>SUM([1]界石!$AC207:$AG207)</f>
        <v>14</v>
      </c>
      <c r="N141">
        <v>2</v>
      </c>
      <c r="O141">
        <v>615</v>
      </c>
      <c r="P141">
        <v>1</v>
      </c>
      <c r="Q141">
        <v>616</v>
      </c>
      <c r="R141">
        <v>1</v>
      </c>
      <c r="T141" t="s">
        <v>163</v>
      </c>
      <c r="W141">
        <f>ROUND(E141*VLOOKUP(D141,[1]期望属性!$E$23:$F$38,2,0)+IF(G141="",0,G141*VLOOKUP(F141,[1]期望属性!$E$23:$F$38,2,0)),0)</f>
        <v>63</v>
      </c>
      <c r="X141">
        <v>1</v>
      </c>
      <c r="Y141" t="s">
        <v>188</v>
      </c>
    </row>
    <row r="142" spans="1:25" x14ac:dyDescent="0.15">
      <c r="A142">
        <v>624</v>
      </c>
      <c r="B142" t="s">
        <v>324</v>
      </c>
      <c r="C142" t="s">
        <v>171</v>
      </c>
      <c r="D142">
        <v>25</v>
      </c>
      <c r="E142">
        <f>SUM([1]界石!$AC208:$AG208)</f>
        <v>3</v>
      </c>
      <c r="N142">
        <v>2</v>
      </c>
      <c r="O142">
        <v>611</v>
      </c>
      <c r="P142">
        <v>3</v>
      </c>
      <c r="R142" t="s">
        <v>163</v>
      </c>
      <c r="T142" t="s">
        <v>163</v>
      </c>
      <c r="W142">
        <f>ROUND(E142*VLOOKUP(D142,[1]期望属性!$E$23:$F$38,2,0)+IF(G142="",0,G142*VLOOKUP(F142,[1]期望属性!$E$23:$F$38,2,0)),0)</f>
        <v>11</v>
      </c>
      <c r="X142">
        <v>1</v>
      </c>
      <c r="Y142" t="s">
        <v>188</v>
      </c>
    </row>
    <row r="143" spans="1:25" x14ac:dyDescent="0.15">
      <c r="A143">
        <v>625</v>
      </c>
      <c r="B143" t="s">
        <v>325</v>
      </c>
      <c r="C143" t="s">
        <v>172</v>
      </c>
      <c r="D143">
        <v>10</v>
      </c>
      <c r="E143">
        <f>SUM([1]界石!$AC209:$AG209)</f>
        <v>13</v>
      </c>
      <c r="N143">
        <v>2</v>
      </c>
      <c r="O143">
        <v>612</v>
      </c>
      <c r="P143">
        <v>3</v>
      </c>
      <c r="R143" t="s">
        <v>163</v>
      </c>
      <c r="T143" t="s">
        <v>163</v>
      </c>
      <c r="W143">
        <f>ROUND(E143*VLOOKUP(D143,[1]期望属性!$E$23:$F$38,2,0)+IF(G143="",0,G143*VLOOKUP(F143,[1]期望属性!$E$23:$F$38,2,0)),0)</f>
        <v>130</v>
      </c>
      <c r="X143">
        <v>1</v>
      </c>
      <c r="Y143" t="s">
        <v>188</v>
      </c>
    </row>
    <row r="144" spans="1:25" x14ac:dyDescent="0.15">
      <c r="A144">
        <v>626</v>
      </c>
      <c r="B144" t="s">
        <v>326</v>
      </c>
      <c r="C144" t="s">
        <v>173</v>
      </c>
      <c r="D144">
        <v>1</v>
      </c>
      <c r="E144">
        <f>SUM([1]界石!$AC210:$AG210)</f>
        <v>960</v>
      </c>
      <c r="N144">
        <v>2</v>
      </c>
      <c r="O144">
        <v>613</v>
      </c>
      <c r="P144">
        <v>3</v>
      </c>
      <c r="R144" t="s">
        <v>163</v>
      </c>
      <c r="T144" t="s">
        <v>163</v>
      </c>
      <c r="W144">
        <f>ROUND(E144*VLOOKUP(D144,[1]期望属性!$E$23:$F$38,2,0)+IF(G144="",0,G144*VLOOKUP(F144,[1]期望属性!$E$23:$F$38,2,0)),0)</f>
        <v>33</v>
      </c>
      <c r="X144">
        <v>1</v>
      </c>
      <c r="Y144" t="s">
        <v>188</v>
      </c>
    </row>
    <row r="145" spans="1:25" x14ac:dyDescent="0.15">
      <c r="A145">
        <v>627</v>
      </c>
      <c r="B145" t="s">
        <v>327</v>
      </c>
      <c r="C145" t="s">
        <v>174</v>
      </c>
      <c r="D145">
        <v>1</v>
      </c>
      <c r="E145">
        <f>SUM([1]界石!$AC211:$AG211)</f>
        <v>0</v>
      </c>
      <c r="N145">
        <v>2</v>
      </c>
      <c r="O145">
        <v>614</v>
      </c>
      <c r="P145">
        <v>3</v>
      </c>
      <c r="R145" t="s">
        <v>163</v>
      </c>
      <c r="T145" t="s">
        <v>163</v>
      </c>
      <c r="W145">
        <f>ROUND(E145*VLOOKUP(D145,[1]期望属性!$E$23:$F$38,2,0)+IF(G145="",0,G145*VLOOKUP(F145,[1]期望属性!$E$23:$F$38,2,0)),0)</f>
        <v>0</v>
      </c>
      <c r="X145">
        <v>1</v>
      </c>
      <c r="Y145" t="s">
        <v>188</v>
      </c>
    </row>
    <row r="146" spans="1:25" x14ac:dyDescent="0.15">
      <c r="A146">
        <v>628</v>
      </c>
      <c r="B146" t="s">
        <v>328</v>
      </c>
      <c r="C146" t="s">
        <v>175</v>
      </c>
      <c r="D146">
        <v>1</v>
      </c>
      <c r="E146">
        <f>SUM([1]界石!$AC212:$AG212)</f>
        <v>0</v>
      </c>
      <c r="N146">
        <v>2</v>
      </c>
      <c r="O146">
        <v>615</v>
      </c>
      <c r="P146">
        <v>3</v>
      </c>
      <c r="R146" t="s">
        <v>163</v>
      </c>
      <c r="T146" t="s">
        <v>163</v>
      </c>
      <c r="W146">
        <f>ROUND(E146*VLOOKUP(D146,[1]期望属性!$E$23:$F$38,2,0)+IF(G146="",0,G146*VLOOKUP(F146,[1]期望属性!$E$23:$F$38,2,0)),0)</f>
        <v>0</v>
      </c>
      <c r="X146">
        <v>1</v>
      </c>
      <c r="Y146" t="s">
        <v>188</v>
      </c>
    </row>
    <row r="147" spans="1:25" x14ac:dyDescent="0.15">
      <c r="A147">
        <v>629</v>
      </c>
      <c r="B147" t="s">
        <v>329</v>
      </c>
      <c r="C147" t="s">
        <v>190</v>
      </c>
      <c r="D147">
        <v>1</v>
      </c>
      <c r="E147">
        <f>SUM([1]界石!$AC213:$AG213)</f>
        <v>0</v>
      </c>
      <c r="N147">
        <v>2</v>
      </c>
      <c r="O147">
        <v>616</v>
      </c>
      <c r="P147">
        <v>3</v>
      </c>
      <c r="R147" t="s">
        <v>163</v>
      </c>
      <c r="T147" t="s">
        <v>163</v>
      </c>
      <c r="W147">
        <f>ROUND(E147*VLOOKUP(D147,[1]期望属性!$E$23:$F$38,2,0)+IF(G147="",0,G147*VLOOKUP(F147,[1]期望属性!$E$23:$F$38,2,0)),0)</f>
        <v>0</v>
      </c>
      <c r="X147">
        <v>1</v>
      </c>
      <c r="Y147" t="s">
        <v>188</v>
      </c>
    </row>
    <row r="148" spans="1:25" x14ac:dyDescent="0.15">
      <c r="A148">
        <v>631</v>
      </c>
      <c r="B148" t="s">
        <v>330</v>
      </c>
      <c r="C148" t="s">
        <v>164</v>
      </c>
      <c r="D148">
        <v>1</v>
      </c>
      <c r="E148">
        <f>[1]界石!$AC214</f>
        <v>1920</v>
      </c>
      <c r="F148">
        <v>23</v>
      </c>
      <c r="G148">
        <f>[1]界石!$AD214</f>
        <v>7</v>
      </c>
      <c r="N148">
        <v>3</v>
      </c>
      <c r="O148">
        <v>611</v>
      </c>
      <c r="P148">
        <v>3</v>
      </c>
      <c r="Q148">
        <v>614</v>
      </c>
      <c r="R148">
        <v>3</v>
      </c>
      <c r="T148" t="s">
        <v>163</v>
      </c>
      <c r="W148">
        <f>ROUND(E148*VLOOKUP(D148,[1]期望属性!$E$23:$F$38,2,0)+IF(G148="",0,G148*VLOOKUP(F148,[1]期望属性!$E$23:$F$38,2,0)),0)</f>
        <v>100</v>
      </c>
      <c r="X148">
        <v>1</v>
      </c>
      <c r="Y148" t="s">
        <v>188</v>
      </c>
    </row>
    <row r="149" spans="1:25" x14ac:dyDescent="0.15">
      <c r="A149">
        <v>632</v>
      </c>
      <c r="B149" t="s">
        <v>331</v>
      </c>
      <c r="C149" t="s">
        <v>166</v>
      </c>
      <c r="D149">
        <v>1</v>
      </c>
      <c r="E149">
        <f>[1]界石!$AC215</f>
        <v>1920</v>
      </c>
      <c r="F149">
        <v>3</v>
      </c>
      <c r="G149">
        <f>[1]界石!$AE215</f>
        <v>28</v>
      </c>
      <c r="N149">
        <v>3</v>
      </c>
      <c r="O149">
        <v>612</v>
      </c>
      <c r="P149">
        <v>3</v>
      </c>
      <c r="Q149">
        <v>615</v>
      </c>
      <c r="R149">
        <v>3</v>
      </c>
      <c r="T149" t="s">
        <v>163</v>
      </c>
      <c r="W149">
        <f>ROUND(E149*VLOOKUP(D149,[1]期望属性!$E$23:$F$38,2,0)+IF(G149="",0,G149*VLOOKUP(F149,[1]期望属性!$E$23:$F$38,2,0)),0)</f>
        <v>191</v>
      </c>
      <c r="X149">
        <v>1</v>
      </c>
      <c r="Y149" t="s">
        <v>188</v>
      </c>
    </row>
    <row r="150" spans="1:25" x14ac:dyDescent="0.15">
      <c r="A150">
        <v>633</v>
      </c>
      <c r="B150" t="s">
        <v>332</v>
      </c>
      <c r="C150" t="s">
        <v>167</v>
      </c>
      <c r="D150">
        <v>1</v>
      </c>
      <c r="E150">
        <f>[1]界石!$AC216</f>
        <v>1920</v>
      </c>
      <c r="F150">
        <v>25</v>
      </c>
      <c r="G150">
        <f>[1]界石!$AF216</f>
        <v>6</v>
      </c>
      <c r="N150">
        <v>3</v>
      </c>
      <c r="O150">
        <v>613</v>
      </c>
      <c r="P150">
        <v>3</v>
      </c>
      <c r="Q150">
        <v>616</v>
      </c>
      <c r="R150">
        <v>3</v>
      </c>
      <c r="T150" t="s">
        <v>163</v>
      </c>
      <c r="W150">
        <f>ROUND(E150*VLOOKUP(D150,[1]期望属性!$E$23:$F$38,2,0)+IF(G150="",0,G150*VLOOKUP(F150,[1]期望属性!$E$23:$F$38,2,0)),0)</f>
        <v>86</v>
      </c>
      <c r="X150">
        <v>1</v>
      </c>
      <c r="Y150" t="s">
        <v>188</v>
      </c>
    </row>
    <row r="151" spans="1:25" x14ac:dyDescent="0.15">
      <c r="A151">
        <v>641</v>
      </c>
      <c r="B151" t="s">
        <v>333</v>
      </c>
      <c r="C151" t="s">
        <v>168</v>
      </c>
      <c r="D151">
        <v>1</v>
      </c>
      <c r="E151">
        <f>SUM([1]界石!$AC217:$AG217)</f>
        <v>3200</v>
      </c>
      <c r="N151">
        <v>4</v>
      </c>
      <c r="O151">
        <v>611</v>
      </c>
      <c r="P151">
        <v>5</v>
      </c>
      <c r="Q151">
        <v>613</v>
      </c>
      <c r="R151">
        <v>5</v>
      </c>
      <c r="S151">
        <v>615</v>
      </c>
      <c r="T151">
        <v>5</v>
      </c>
      <c r="W151">
        <f>ROUND(E151*VLOOKUP(D151,[1]期望属性!$E$23:$F$38,2,0)+IF(G151="",0,G151*VLOOKUP(F151,[1]期望属性!$E$23:$F$38,2,0)),0)</f>
        <v>109</v>
      </c>
      <c r="X151">
        <v>1</v>
      </c>
      <c r="Y151" t="s">
        <v>188</v>
      </c>
    </row>
    <row r="152" spans="1:25" x14ac:dyDescent="0.15">
      <c r="A152">
        <v>642</v>
      </c>
      <c r="B152" t="s">
        <v>334</v>
      </c>
      <c r="C152" t="s">
        <v>169</v>
      </c>
      <c r="D152">
        <v>3</v>
      </c>
      <c r="E152">
        <f>SUM([1]界石!$AC218:$AG218)</f>
        <v>48</v>
      </c>
      <c r="N152">
        <v>4</v>
      </c>
      <c r="O152">
        <v>612</v>
      </c>
      <c r="P152">
        <v>5</v>
      </c>
      <c r="Q152">
        <v>614</v>
      </c>
      <c r="R152">
        <v>5</v>
      </c>
      <c r="S152">
        <v>616</v>
      </c>
      <c r="T152">
        <v>5</v>
      </c>
      <c r="W152">
        <f>ROUND(E152*VLOOKUP(D152,[1]期望属性!$E$23:$F$38,2,0)+IF(G152="",0,G152*VLOOKUP(F152,[1]期望属性!$E$23:$F$38,2,0)),0)</f>
        <v>216</v>
      </c>
      <c r="X152">
        <v>1</v>
      </c>
      <c r="Y152" t="s">
        <v>188</v>
      </c>
    </row>
    <row r="153" spans="1:25" x14ac:dyDescent="0.15">
      <c r="A153">
        <v>651</v>
      </c>
      <c r="B153" t="s">
        <v>335</v>
      </c>
      <c r="C153" t="s">
        <v>170</v>
      </c>
      <c r="D153">
        <v>1</v>
      </c>
      <c r="E153">
        <f>SUM([1]界石!$AC219:$AG219)</f>
        <v>5139</v>
      </c>
      <c r="F153">
        <v>23</v>
      </c>
      <c r="G153">
        <f>[1]界石!$AD219</f>
        <v>19</v>
      </c>
      <c r="N153">
        <v>5</v>
      </c>
      <c r="O153">
        <v>611</v>
      </c>
      <c r="P153">
        <v>10</v>
      </c>
      <c r="Q153">
        <v>612</v>
      </c>
      <c r="R153">
        <v>10</v>
      </c>
      <c r="S153">
        <v>613</v>
      </c>
      <c r="T153">
        <v>10</v>
      </c>
      <c r="W153">
        <f>ROUND(E153*VLOOKUP(D153,[1]期望属性!$E$23:$F$38,2,0)+IF(G153="",0,G153*VLOOKUP(F153,[1]期望属性!$E$23:$F$38,2,0)),0)</f>
        <v>270</v>
      </c>
      <c r="X153">
        <v>1</v>
      </c>
      <c r="Y153" t="s">
        <v>188</v>
      </c>
    </row>
    <row r="154" spans="1:25" x14ac:dyDescent="0.15">
      <c r="A154">
        <v>652</v>
      </c>
      <c r="B154" t="s">
        <v>336</v>
      </c>
      <c r="C154" t="s">
        <v>171</v>
      </c>
      <c r="D154">
        <v>3</v>
      </c>
      <c r="E154">
        <f>SUM([1]界石!$AC220:$AG220)</f>
        <v>96</v>
      </c>
      <c r="F154">
        <v>23</v>
      </c>
      <c r="G154">
        <f>[1]界石!$AD220</f>
        <v>19</v>
      </c>
      <c r="N154">
        <v>5</v>
      </c>
      <c r="O154">
        <v>614</v>
      </c>
      <c r="P154">
        <v>10</v>
      </c>
      <c r="Q154">
        <v>615</v>
      </c>
      <c r="R154">
        <v>10</v>
      </c>
      <c r="S154">
        <v>616</v>
      </c>
      <c r="T154">
        <v>10</v>
      </c>
      <c r="W154">
        <f>ROUND(E154*VLOOKUP(D154,[1]期望属性!$E$23:$F$38,2,0)+IF(G154="",0,G154*VLOOKUP(F154,[1]期望属性!$E$23:$F$38,2,0)),0)</f>
        <v>527</v>
      </c>
      <c r="X154">
        <v>1</v>
      </c>
      <c r="Y154" t="s">
        <v>188</v>
      </c>
    </row>
    <row r="155" spans="1:25" x14ac:dyDescent="0.15">
      <c r="A155">
        <v>653</v>
      </c>
      <c r="B155" t="s">
        <v>337</v>
      </c>
      <c r="C155" t="s">
        <v>172</v>
      </c>
      <c r="D155">
        <v>1</v>
      </c>
      <c r="E155">
        <f>SUM([1]界石!$AC221:$AG221)</f>
        <v>5197</v>
      </c>
      <c r="F155">
        <v>3</v>
      </c>
      <c r="G155">
        <f>[1]界石!$AE221</f>
        <v>77</v>
      </c>
      <c r="N155">
        <v>5</v>
      </c>
      <c r="O155">
        <v>611</v>
      </c>
      <c r="P155">
        <v>10</v>
      </c>
      <c r="Q155">
        <v>615</v>
      </c>
      <c r="R155">
        <v>10</v>
      </c>
      <c r="S155">
        <v>616</v>
      </c>
      <c r="T155">
        <v>10</v>
      </c>
      <c r="W155">
        <f>ROUND(E155*VLOOKUP(D155,[1]期望属性!$E$23:$F$38,2,0)+IF(G155="",0,G155*VLOOKUP(F155,[1]期望属性!$E$23:$F$38,2,0)),0)</f>
        <v>523</v>
      </c>
      <c r="X155">
        <v>1</v>
      </c>
      <c r="Y155" t="s">
        <v>188</v>
      </c>
    </row>
    <row r="156" spans="1:25" x14ac:dyDescent="0.15">
      <c r="A156">
        <v>654</v>
      </c>
      <c r="B156" t="s">
        <v>338</v>
      </c>
      <c r="C156" t="s">
        <v>173</v>
      </c>
      <c r="D156">
        <v>3</v>
      </c>
      <c r="E156">
        <f>SUM([1]界石!$AC222:$AG222)</f>
        <v>93</v>
      </c>
      <c r="F156">
        <v>25</v>
      </c>
      <c r="G156">
        <f>[1]界石!$AF222</f>
        <v>16</v>
      </c>
      <c r="N156">
        <v>5</v>
      </c>
      <c r="O156">
        <v>611</v>
      </c>
      <c r="P156">
        <v>10</v>
      </c>
      <c r="Q156">
        <v>612</v>
      </c>
      <c r="R156">
        <v>20</v>
      </c>
      <c r="T156" t="s">
        <v>163</v>
      </c>
      <c r="W156">
        <f>ROUND(E156*VLOOKUP(D156,[1]期望属性!$E$23:$F$38,2,0)+IF(G156="",0,G156*VLOOKUP(F156,[1]期望属性!$E$23:$F$38,2,0)),0)</f>
        <v>475</v>
      </c>
      <c r="X156">
        <v>1</v>
      </c>
      <c r="Y156" t="s">
        <v>188</v>
      </c>
    </row>
    <row r="157" spans="1:25" x14ac:dyDescent="0.15">
      <c r="A157">
        <v>655</v>
      </c>
      <c r="B157" t="s">
        <v>339</v>
      </c>
      <c r="C157" t="s">
        <v>174</v>
      </c>
      <c r="D157">
        <v>10</v>
      </c>
      <c r="E157">
        <f>[1]界石!$AG223</f>
        <v>72</v>
      </c>
      <c r="F157">
        <v>25</v>
      </c>
      <c r="G157">
        <f>[1]界石!$AF223</f>
        <v>16</v>
      </c>
      <c r="N157">
        <v>5</v>
      </c>
      <c r="O157">
        <v>613</v>
      </c>
      <c r="P157">
        <v>10</v>
      </c>
      <c r="Q157">
        <v>614</v>
      </c>
      <c r="R157">
        <v>20</v>
      </c>
      <c r="T157" t="s">
        <v>163</v>
      </c>
      <c r="W157">
        <f>ROUND(E157*VLOOKUP(D157,[1]期望属性!$E$23:$F$38,2,0)+IF(G157="",0,G157*VLOOKUP(F157,[1]期望属性!$E$23:$F$38,2,0)),0)</f>
        <v>776</v>
      </c>
      <c r="X157">
        <v>1</v>
      </c>
      <c r="Y157" t="s">
        <v>188</v>
      </c>
    </row>
    <row r="158" spans="1:25" x14ac:dyDescent="0.15">
      <c r="A158">
        <v>656</v>
      </c>
      <c r="B158" t="s">
        <v>340</v>
      </c>
      <c r="C158" t="s">
        <v>175</v>
      </c>
      <c r="D158">
        <v>1</v>
      </c>
      <c r="E158">
        <f>SUM([1]界石!$AC224:$AG224)</f>
        <v>5136</v>
      </c>
      <c r="F158">
        <v>25</v>
      </c>
      <c r="G158">
        <f>[1]界石!$AF224</f>
        <v>16</v>
      </c>
      <c r="N158">
        <v>5</v>
      </c>
      <c r="O158">
        <v>615</v>
      </c>
      <c r="P158">
        <v>10</v>
      </c>
      <c r="Q158">
        <v>616</v>
      </c>
      <c r="R158">
        <v>20</v>
      </c>
      <c r="T158" t="s">
        <v>163</v>
      </c>
      <c r="W158">
        <f>ROUND(E158*VLOOKUP(D158,[1]期望属性!$E$23:$F$38,2,0)+IF(G158="",0,G158*VLOOKUP(F158,[1]期望属性!$E$23:$F$38,2,0)),0)</f>
        <v>231</v>
      </c>
      <c r="X158">
        <v>1</v>
      </c>
      <c r="Y158" t="s">
        <v>188</v>
      </c>
    </row>
  </sheetData>
  <phoneticPr fontId="1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8"/>
  <sheetViews>
    <sheetView topLeftCell="I1" workbookViewId="0">
      <selection activeCell="Y2" sqref="Y2"/>
    </sheetView>
  </sheetViews>
  <sheetFormatPr defaultRowHeight="14.25" x14ac:dyDescent="0.15"/>
  <cols>
    <col min="1" max="1" width="25.5" customWidth="1"/>
    <col min="4" max="4" width="11.125" customWidth="1"/>
    <col min="5" max="5" width="9.75" customWidth="1"/>
    <col min="8" max="8" width="12.125" customWidth="1"/>
    <col min="10" max="10" width="12.75" bestFit="1" customWidth="1"/>
    <col min="13" max="13" width="11.25" customWidth="1"/>
    <col min="18" max="18" width="13.125" customWidth="1"/>
    <col min="21" max="21" width="12.375" customWidth="1"/>
    <col min="22" max="22" width="11.875" customWidth="1"/>
    <col min="23" max="23" width="12.25" customWidth="1"/>
  </cols>
  <sheetData>
    <row r="1" spans="1:25" x14ac:dyDescent="0.15">
      <c r="B1" t="s">
        <v>177</v>
      </c>
      <c r="C1" t="s">
        <v>178</v>
      </c>
      <c r="D1" t="s">
        <v>179</v>
      </c>
      <c r="E1" t="s">
        <v>180</v>
      </c>
      <c r="N1" t="s">
        <v>181</v>
      </c>
      <c r="O1" t="s">
        <v>182</v>
      </c>
      <c r="P1" t="s">
        <v>183</v>
      </c>
      <c r="W1" t="s">
        <v>184</v>
      </c>
      <c r="X1" t="s">
        <v>185</v>
      </c>
      <c r="Y1" t="s">
        <v>189</v>
      </c>
    </row>
    <row r="2" spans="1:25" x14ac:dyDescent="0.15">
      <c r="A2" t="s">
        <v>153</v>
      </c>
      <c r="B2" t="s">
        <v>154</v>
      </c>
      <c r="C2" t="s">
        <v>155</v>
      </c>
      <c r="D2" t="s">
        <v>156</v>
      </c>
      <c r="E2" t="s">
        <v>157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158</v>
      </c>
      <c r="O2" t="s">
        <v>159</v>
      </c>
      <c r="P2" t="s">
        <v>160</v>
      </c>
      <c r="Q2" t="s">
        <v>19</v>
      </c>
      <c r="R2" t="s">
        <v>23</v>
      </c>
      <c r="S2" t="s">
        <v>20</v>
      </c>
      <c r="T2" t="s">
        <v>24</v>
      </c>
      <c r="U2" t="s">
        <v>21</v>
      </c>
      <c r="V2" t="s">
        <v>25</v>
      </c>
      <c r="W2" t="s">
        <v>161</v>
      </c>
      <c r="X2" t="s">
        <v>35</v>
      </c>
      <c r="Y2" t="s">
        <v>187</v>
      </c>
    </row>
    <row r="3" spans="1:25" x14ac:dyDescent="0.15">
      <c r="A3">
        <v>101</v>
      </c>
      <c r="B3" t="s">
        <v>162</v>
      </c>
      <c r="C3" t="s">
        <v>165</v>
      </c>
      <c r="D3">
        <v>1</v>
      </c>
      <c r="E3">
        <v>776</v>
      </c>
      <c r="N3">
        <v>1</v>
      </c>
      <c r="W3">
        <v>25</v>
      </c>
      <c r="X3">
        <v>1</v>
      </c>
    </row>
    <row r="4" spans="1:25" x14ac:dyDescent="0.15">
      <c r="A4">
        <v>102</v>
      </c>
      <c r="B4" t="s">
        <v>26</v>
      </c>
      <c r="C4" t="s">
        <v>164</v>
      </c>
      <c r="D4">
        <v>23</v>
      </c>
      <c r="E4">
        <v>4</v>
      </c>
      <c r="N4">
        <v>1</v>
      </c>
      <c r="W4">
        <v>49</v>
      </c>
      <c r="X4">
        <v>1</v>
      </c>
    </row>
    <row r="5" spans="1:25" x14ac:dyDescent="0.15">
      <c r="A5">
        <v>103</v>
      </c>
      <c r="B5" t="s">
        <v>27</v>
      </c>
      <c r="C5" t="s">
        <v>166</v>
      </c>
      <c r="D5">
        <v>3</v>
      </c>
      <c r="E5">
        <v>16</v>
      </c>
      <c r="G5" t="s">
        <v>163</v>
      </c>
      <c r="N5">
        <v>1</v>
      </c>
      <c r="W5">
        <v>90</v>
      </c>
      <c r="X5">
        <v>1</v>
      </c>
    </row>
    <row r="6" spans="1:25" x14ac:dyDescent="0.15">
      <c r="A6">
        <v>104</v>
      </c>
      <c r="B6" t="s">
        <v>28</v>
      </c>
      <c r="C6" t="s">
        <v>167</v>
      </c>
      <c r="D6">
        <v>25</v>
      </c>
      <c r="E6">
        <v>4</v>
      </c>
      <c r="G6" t="s">
        <v>163</v>
      </c>
      <c r="N6">
        <v>1</v>
      </c>
      <c r="W6">
        <v>20</v>
      </c>
      <c r="X6">
        <v>1</v>
      </c>
    </row>
    <row r="20" spans="1:10" x14ac:dyDescent="0.15">
      <c r="J20" s="1"/>
    </row>
    <row r="24" spans="1:10" x14ac:dyDescent="0.15">
      <c r="H24" s="11"/>
    </row>
    <row r="25" spans="1:10" x14ac:dyDescent="0.15">
      <c r="H25" s="11"/>
    </row>
    <row r="27" spans="1:10" x14ac:dyDescent="0.15">
      <c r="H27" t="s">
        <v>39</v>
      </c>
      <c r="I27" t="s">
        <v>40</v>
      </c>
      <c r="J27" t="s">
        <v>36</v>
      </c>
    </row>
    <row r="28" spans="1:10" x14ac:dyDescent="0.15">
      <c r="I28" t="s">
        <v>36</v>
      </c>
      <c r="J28" t="s">
        <v>37</v>
      </c>
    </row>
    <row r="29" spans="1:10" x14ac:dyDescent="0.15">
      <c r="A29">
        <v>1</v>
      </c>
      <c r="B29">
        <v>1</v>
      </c>
      <c r="C29" t="s">
        <v>29</v>
      </c>
      <c r="I29" t="s">
        <v>37</v>
      </c>
      <c r="J29" t="s">
        <v>38</v>
      </c>
    </row>
    <row r="30" spans="1:10" x14ac:dyDescent="0.15">
      <c r="A30">
        <v>2</v>
      </c>
      <c r="B30">
        <v>2.5</v>
      </c>
      <c r="C30" t="s">
        <v>30</v>
      </c>
      <c r="I30" t="s">
        <v>38</v>
      </c>
      <c r="J30" t="s">
        <v>41</v>
      </c>
    </row>
    <row r="31" spans="1:10" x14ac:dyDescent="0.15">
      <c r="A31">
        <v>3</v>
      </c>
      <c r="B31">
        <v>5</v>
      </c>
      <c r="C31" t="s">
        <v>31</v>
      </c>
      <c r="I31" t="s">
        <v>41</v>
      </c>
      <c r="J31" t="s">
        <v>42</v>
      </c>
    </row>
    <row r="32" spans="1:10" x14ac:dyDescent="0.15">
      <c r="A32">
        <v>4</v>
      </c>
      <c r="B32">
        <v>7.5</v>
      </c>
      <c r="C32" t="s">
        <v>32</v>
      </c>
      <c r="I32" t="s">
        <v>42</v>
      </c>
      <c r="J32" t="s">
        <v>43</v>
      </c>
    </row>
    <row r="33" spans="1:19" x14ac:dyDescent="0.15">
      <c r="A33">
        <v>5</v>
      </c>
      <c r="B33">
        <v>12.5</v>
      </c>
      <c r="I33" t="s">
        <v>43</v>
      </c>
      <c r="J33" t="s">
        <v>44</v>
      </c>
    </row>
    <row r="34" spans="1:19" x14ac:dyDescent="0.15">
      <c r="A34">
        <v>6</v>
      </c>
      <c r="B34">
        <v>20</v>
      </c>
      <c r="I34" t="s">
        <v>44</v>
      </c>
      <c r="J34" t="s">
        <v>45</v>
      </c>
    </row>
    <row r="35" spans="1:19" x14ac:dyDescent="0.15">
      <c r="A35">
        <v>7</v>
      </c>
      <c r="B35">
        <v>30</v>
      </c>
      <c r="I35" t="s">
        <v>45</v>
      </c>
      <c r="J35" t="s">
        <v>46</v>
      </c>
    </row>
    <row r="38" spans="1:19" ht="15" thickBot="1" x14ac:dyDescent="0.2">
      <c r="B38" t="s">
        <v>47</v>
      </c>
    </row>
    <row r="39" spans="1:19" x14ac:dyDescent="0.15">
      <c r="B39" s="2">
        <v>1</v>
      </c>
      <c r="C39" s="3">
        <v>1</v>
      </c>
      <c r="D39" s="3">
        <v>2</v>
      </c>
      <c r="E39" s="6">
        <v>3</v>
      </c>
      <c r="F39" s="6">
        <v>4</v>
      </c>
      <c r="G39" s="4">
        <v>5</v>
      </c>
      <c r="H39" s="2">
        <v>3</v>
      </c>
      <c r="I39" s="3">
        <v>1</v>
      </c>
      <c r="J39" s="3">
        <v>2</v>
      </c>
      <c r="K39" s="3"/>
      <c r="L39" s="3"/>
      <c r="M39" s="4">
        <v>5</v>
      </c>
      <c r="N39" s="2">
        <v>5</v>
      </c>
      <c r="O39" s="3">
        <v>1</v>
      </c>
      <c r="P39" s="3">
        <v>2</v>
      </c>
      <c r="Q39" s="3"/>
      <c r="R39" s="3"/>
      <c r="S39" s="4">
        <v>5</v>
      </c>
    </row>
    <row r="40" spans="1:19" x14ac:dyDescent="0.15">
      <c r="B40" s="5">
        <v>1</v>
      </c>
      <c r="C40" s="6">
        <v>1</v>
      </c>
      <c r="D40" s="6">
        <v>2</v>
      </c>
      <c r="E40" s="6">
        <v>3</v>
      </c>
      <c r="F40" s="6">
        <v>4</v>
      </c>
      <c r="G40" s="7">
        <v>5</v>
      </c>
      <c r="H40" s="5">
        <v>3</v>
      </c>
      <c r="I40" s="6">
        <v>1</v>
      </c>
      <c r="J40" s="6">
        <v>2</v>
      </c>
      <c r="K40" s="6"/>
      <c r="L40" s="6"/>
      <c r="M40" s="7">
        <v>5</v>
      </c>
      <c r="N40" s="5">
        <v>5</v>
      </c>
      <c r="O40" s="6">
        <v>1</v>
      </c>
      <c r="P40" s="6">
        <v>2</v>
      </c>
      <c r="Q40" s="6"/>
      <c r="R40" s="6"/>
      <c r="S40" s="7">
        <v>5</v>
      </c>
    </row>
    <row r="41" spans="1:19" ht="15" thickBot="1" x14ac:dyDescent="0.2">
      <c r="B41" s="5">
        <v>1</v>
      </c>
      <c r="C41" s="6">
        <v>1</v>
      </c>
      <c r="D41" s="6">
        <v>2</v>
      </c>
      <c r="E41" s="9">
        <v>3</v>
      </c>
      <c r="F41" s="9">
        <v>4</v>
      </c>
      <c r="G41" s="7">
        <v>5</v>
      </c>
      <c r="H41" s="5">
        <v>3</v>
      </c>
      <c r="I41" s="6">
        <v>1</v>
      </c>
      <c r="J41" s="6">
        <v>2</v>
      </c>
      <c r="K41" s="6"/>
      <c r="L41" s="6"/>
      <c r="M41" s="7">
        <v>5</v>
      </c>
      <c r="N41" s="5">
        <v>5</v>
      </c>
      <c r="O41" s="6">
        <v>1</v>
      </c>
      <c r="P41" s="6">
        <v>2</v>
      </c>
      <c r="Q41" s="6"/>
      <c r="R41" s="6"/>
      <c r="S41" s="7">
        <v>5</v>
      </c>
    </row>
    <row r="42" spans="1:19" x14ac:dyDescent="0.15">
      <c r="B42" s="5">
        <v>1</v>
      </c>
      <c r="C42" s="3">
        <v>1</v>
      </c>
      <c r="D42" s="3">
        <v>2</v>
      </c>
      <c r="E42" s="6">
        <v>3</v>
      </c>
      <c r="F42" s="6">
        <v>4</v>
      </c>
      <c r="G42" s="7">
        <v>5</v>
      </c>
      <c r="H42" s="5">
        <v>3</v>
      </c>
      <c r="I42" s="6"/>
      <c r="J42" s="6"/>
      <c r="K42" s="6">
        <v>3</v>
      </c>
      <c r="L42" s="6">
        <v>4</v>
      </c>
      <c r="M42" s="7">
        <v>5</v>
      </c>
      <c r="N42" s="5">
        <v>5</v>
      </c>
      <c r="O42" s="6"/>
      <c r="P42" s="6"/>
      <c r="Q42" s="6">
        <v>3</v>
      </c>
      <c r="R42" s="6">
        <v>4</v>
      </c>
      <c r="S42" s="7">
        <v>5</v>
      </c>
    </row>
    <row r="43" spans="1:19" x14ac:dyDescent="0.15">
      <c r="B43" s="5">
        <v>1</v>
      </c>
      <c r="C43" s="6">
        <v>1</v>
      </c>
      <c r="D43" s="6">
        <v>2</v>
      </c>
      <c r="E43" s="6">
        <v>3</v>
      </c>
      <c r="F43" s="6">
        <v>4</v>
      </c>
      <c r="G43" s="7">
        <v>5</v>
      </c>
      <c r="H43" s="5">
        <v>3</v>
      </c>
      <c r="I43" s="6"/>
      <c r="J43" s="6"/>
      <c r="K43" s="6">
        <v>3</v>
      </c>
      <c r="L43" s="6">
        <v>4</v>
      </c>
      <c r="M43" s="7">
        <v>5</v>
      </c>
      <c r="N43" s="5">
        <v>5</v>
      </c>
      <c r="O43" s="6"/>
      <c r="P43" s="6"/>
      <c r="Q43" s="6">
        <v>3</v>
      </c>
      <c r="R43" s="6">
        <v>4</v>
      </c>
      <c r="S43" s="7">
        <v>5</v>
      </c>
    </row>
    <row r="44" spans="1:19" ht="15" thickBot="1" x14ac:dyDescent="0.2">
      <c r="B44" s="8">
        <v>1</v>
      </c>
      <c r="C44" s="6">
        <v>1</v>
      </c>
      <c r="D44" s="6">
        <v>2</v>
      </c>
      <c r="E44" s="9">
        <v>3</v>
      </c>
      <c r="F44" s="9">
        <v>4</v>
      </c>
      <c r="G44" s="10">
        <v>5</v>
      </c>
      <c r="H44" s="8">
        <v>3</v>
      </c>
      <c r="I44" s="9"/>
      <c r="J44" s="9"/>
      <c r="K44" s="9">
        <v>3</v>
      </c>
      <c r="L44" s="9">
        <v>4</v>
      </c>
      <c r="M44" s="10">
        <v>5</v>
      </c>
      <c r="N44" s="8">
        <v>5</v>
      </c>
      <c r="O44" s="9"/>
      <c r="P44" s="9"/>
      <c r="Q44" s="9">
        <v>3</v>
      </c>
      <c r="R44" s="9">
        <v>4</v>
      </c>
      <c r="S44" s="10">
        <v>5</v>
      </c>
    </row>
    <row r="50" spans="5:18" ht="15" thickBot="1" x14ac:dyDescent="0.2">
      <c r="E50" t="s">
        <v>48</v>
      </c>
    </row>
    <row r="51" spans="5:18" x14ac:dyDescent="0.15">
      <c r="E51" t="s">
        <v>49</v>
      </c>
      <c r="H51" s="2" t="s">
        <v>56</v>
      </c>
      <c r="I51" s="3">
        <v>1</v>
      </c>
      <c r="J51" s="3">
        <v>1</v>
      </c>
      <c r="K51" s="3">
        <v>1</v>
      </c>
      <c r="L51" s="3">
        <v>2</v>
      </c>
      <c r="M51" s="3">
        <v>2</v>
      </c>
      <c r="N51" s="3">
        <v>2</v>
      </c>
      <c r="O51" s="3">
        <f>6</f>
        <v>6</v>
      </c>
      <c r="P51" s="3"/>
      <c r="Q51" s="3"/>
      <c r="R51" s="4"/>
    </row>
    <row r="52" spans="5:18" x14ac:dyDescent="0.15">
      <c r="E52" t="s">
        <v>50</v>
      </c>
      <c r="H52" s="5"/>
      <c r="I52" s="6">
        <v>1</v>
      </c>
      <c r="J52" s="6">
        <v>1</v>
      </c>
      <c r="K52" s="6">
        <v>1</v>
      </c>
      <c r="L52" s="6" t="s">
        <v>52</v>
      </c>
      <c r="M52" s="6" t="s">
        <v>52</v>
      </c>
      <c r="N52" s="6" t="s">
        <v>52</v>
      </c>
      <c r="O52" s="6">
        <f>3+3*5</f>
        <v>18</v>
      </c>
      <c r="P52" s="6"/>
      <c r="Q52" s="6"/>
      <c r="R52" s="7"/>
    </row>
    <row r="53" spans="5:18" x14ac:dyDescent="0.15">
      <c r="E53" t="s">
        <v>69</v>
      </c>
      <c r="H53" s="5"/>
      <c r="I53" s="6">
        <v>3</v>
      </c>
      <c r="J53" s="6">
        <v>3</v>
      </c>
      <c r="K53" s="6" t="s">
        <v>52</v>
      </c>
      <c r="L53" s="6" t="s">
        <v>52</v>
      </c>
      <c r="M53" s="6" t="s">
        <v>52</v>
      </c>
      <c r="N53" s="6" t="s">
        <v>52</v>
      </c>
      <c r="O53" s="6">
        <f>2+4*5</f>
        <v>22</v>
      </c>
      <c r="P53" s="6" t="s">
        <v>52</v>
      </c>
      <c r="Q53" s="6">
        <v>5</v>
      </c>
      <c r="R53" s="7"/>
    </row>
    <row r="54" spans="5:18" x14ac:dyDescent="0.15">
      <c r="E54" t="s">
        <v>70</v>
      </c>
      <c r="H54" s="5"/>
      <c r="I54" s="6">
        <v>2</v>
      </c>
      <c r="J54" s="6">
        <v>2</v>
      </c>
      <c r="K54" s="6">
        <v>2</v>
      </c>
      <c r="L54" s="6" t="s">
        <v>53</v>
      </c>
      <c r="M54" s="6" t="s">
        <v>53</v>
      </c>
      <c r="N54" s="6" t="s">
        <v>53</v>
      </c>
      <c r="O54" s="6">
        <f>3+3*8</f>
        <v>27</v>
      </c>
      <c r="P54" s="6" t="s">
        <v>53</v>
      </c>
      <c r="Q54" s="6">
        <v>8</v>
      </c>
      <c r="R54" s="7"/>
    </row>
    <row r="55" spans="5:18" x14ac:dyDescent="0.15">
      <c r="H55" s="5"/>
      <c r="I55" s="6">
        <v>2</v>
      </c>
      <c r="J55" s="6">
        <v>2</v>
      </c>
      <c r="K55" s="6" t="s">
        <v>54</v>
      </c>
      <c r="L55" s="6" t="s">
        <v>54</v>
      </c>
      <c r="M55" s="6" t="s">
        <v>54</v>
      </c>
      <c r="N55" s="6" t="s">
        <v>54</v>
      </c>
      <c r="O55" s="6">
        <f>2+4*15</f>
        <v>62</v>
      </c>
      <c r="P55" s="6" t="s">
        <v>54</v>
      </c>
      <c r="Q55" s="6">
        <v>15</v>
      </c>
      <c r="R55" s="7"/>
    </row>
    <row r="56" spans="5:18" x14ac:dyDescent="0.15">
      <c r="H56" s="5"/>
      <c r="I56" s="6">
        <v>3</v>
      </c>
      <c r="J56" s="6">
        <v>3</v>
      </c>
      <c r="K56" s="6" t="s">
        <v>54</v>
      </c>
      <c r="L56" s="6" t="s">
        <v>54</v>
      </c>
      <c r="M56" s="6" t="s">
        <v>54</v>
      </c>
      <c r="N56" s="6" t="s">
        <v>54</v>
      </c>
      <c r="O56" s="6">
        <f>2+4*15</f>
        <v>62</v>
      </c>
      <c r="P56" s="6" t="s">
        <v>51</v>
      </c>
      <c r="Q56" s="6">
        <v>24</v>
      </c>
      <c r="R56" s="7"/>
    </row>
    <row r="57" spans="5:18" x14ac:dyDescent="0.15">
      <c r="H57" s="5"/>
      <c r="I57" s="6">
        <v>2</v>
      </c>
      <c r="J57" s="6">
        <v>2</v>
      </c>
      <c r="K57" s="6" t="s">
        <v>51</v>
      </c>
      <c r="L57" s="6" t="s">
        <v>51</v>
      </c>
      <c r="M57" s="6" t="s">
        <v>51</v>
      </c>
      <c r="N57" s="6" t="s">
        <v>51</v>
      </c>
      <c r="O57" s="6">
        <f>2+4*24</f>
        <v>98</v>
      </c>
      <c r="P57" s="6"/>
      <c r="Q57" s="6"/>
      <c r="R57" s="7"/>
    </row>
    <row r="58" spans="5:18" x14ac:dyDescent="0.15">
      <c r="H58" s="5"/>
      <c r="I58" s="6">
        <v>3</v>
      </c>
      <c r="J58" s="6" t="s">
        <v>51</v>
      </c>
      <c r="K58" s="6" t="s">
        <v>51</v>
      </c>
      <c r="L58" s="6" t="s">
        <v>51</v>
      </c>
      <c r="M58" s="6" t="s">
        <v>51</v>
      </c>
      <c r="N58" s="6" t="s">
        <v>51</v>
      </c>
      <c r="O58" s="6">
        <f>1+5*24</f>
        <v>121</v>
      </c>
      <c r="P58" s="6"/>
      <c r="Q58" s="6"/>
      <c r="R58" s="7"/>
    </row>
    <row r="59" spans="5:18" x14ac:dyDescent="0.15">
      <c r="H59" s="5"/>
      <c r="I59" s="6"/>
      <c r="J59" s="6"/>
      <c r="K59" s="6"/>
      <c r="L59" s="6"/>
      <c r="M59" s="6"/>
      <c r="N59" s="6"/>
      <c r="O59" s="6">
        <f>SUM(O51:O58)</f>
        <v>416</v>
      </c>
      <c r="P59" s="6">
        <f>O59/21/2</f>
        <v>9.9047619047619051</v>
      </c>
      <c r="Q59" s="6" t="s">
        <v>55</v>
      </c>
      <c r="R59" s="7"/>
    </row>
    <row r="60" spans="5:18" x14ac:dyDescent="0.15">
      <c r="H60" s="5"/>
      <c r="I60" s="6"/>
      <c r="J60" s="6"/>
      <c r="K60" s="6"/>
      <c r="L60" s="6"/>
      <c r="M60" s="6"/>
      <c r="N60" s="6"/>
      <c r="O60" s="6"/>
      <c r="P60" s="6"/>
      <c r="Q60" s="6"/>
      <c r="R60" s="7"/>
    </row>
    <row r="61" spans="5:18" x14ac:dyDescent="0.15">
      <c r="H61" s="5" t="s">
        <v>57</v>
      </c>
      <c r="I61" s="6">
        <v>1</v>
      </c>
      <c r="J61" s="6">
        <v>1</v>
      </c>
      <c r="K61" s="6">
        <v>1</v>
      </c>
      <c r="L61" s="6">
        <v>2</v>
      </c>
      <c r="M61" s="6" t="s">
        <v>52</v>
      </c>
      <c r="N61" s="6" t="s">
        <v>52</v>
      </c>
      <c r="O61" s="6">
        <f>4+2*Q63</f>
        <v>14</v>
      </c>
      <c r="P61" s="6"/>
      <c r="Q61" s="6"/>
      <c r="R61" s="7"/>
    </row>
    <row r="62" spans="5:18" x14ac:dyDescent="0.15">
      <c r="H62" s="5"/>
      <c r="I62" s="6">
        <v>1</v>
      </c>
      <c r="J62" s="6">
        <v>1</v>
      </c>
      <c r="K62" s="6">
        <v>1</v>
      </c>
      <c r="L62" s="6" t="s">
        <v>52</v>
      </c>
      <c r="M62" s="6" t="s">
        <v>52</v>
      </c>
      <c r="N62" s="6" t="s">
        <v>52</v>
      </c>
      <c r="O62" s="6">
        <f>3+3*5</f>
        <v>18</v>
      </c>
      <c r="P62" s="6"/>
      <c r="Q62" s="6"/>
      <c r="R62" s="7"/>
    </row>
    <row r="63" spans="5:18" x14ac:dyDescent="0.15">
      <c r="H63" s="5"/>
      <c r="I63" s="6">
        <v>3</v>
      </c>
      <c r="J63" s="6">
        <v>3</v>
      </c>
      <c r="K63" s="6" t="s">
        <v>52</v>
      </c>
      <c r="L63" s="6" t="s">
        <v>52</v>
      </c>
      <c r="M63" s="6" t="s">
        <v>52</v>
      </c>
      <c r="N63" s="6" t="s">
        <v>52</v>
      </c>
      <c r="O63" s="6">
        <f>2+4*5</f>
        <v>22</v>
      </c>
      <c r="P63" s="6" t="s">
        <v>52</v>
      </c>
      <c r="Q63" s="6">
        <v>5</v>
      </c>
      <c r="R63" s="7"/>
    </row>
    <row r="64" spans="5:18" x14ac:dyDescent="0.15">
      <c r="H64" s="5"/>
      <c r="I64" s="6">
        <v>2</v>
      </c>
      <c r="J64" s="6">
        <v>2</v>
      </c>
      <c r="K64" s="6" t="s">
        <v>53</v>
      </c>
      <c r="L64" s="6" t="s">
        <v>53</v>
      </c>
      <c r="M64" s="6" t="s">
        <v>53</v>
      </c>
      <c r="N64" s="6" t="s">
        <v>53</v>
      </c>
      <c r="O64" s="6">
        <f>2+4*Q64</f>
        <v>42</v>
      </c>
      <c r="P64" s="6" t="s">
        <v>53</v>
      </c>
      <c r="Q64" s="6">
        <v>10</v>
      </c>
      <c r="R64" s="7"/>
    </row>
    <row r="65" spans="1:18" x14ac:dyDescent="0.15">
      <c r="H65" s="5"/>
      <c r="I65" s="6" t="s">
        <v>52</v>
      </c>
      <c r="J65" s="6" t="s">
        <v>52</v>
      </c>
      <c r="K65" s="6" t="s">
        <v>54</v>
      </c>
      <c r="L65" s="6" t="s">
        <v>54</v>
      </c>
      <c r="M65" s="6" t="s">
        <v>54</v>
      </c>
      <c r="N65" s="6" t="s">
        <v>54</v>
      </c>
      <c r="O65" s="6">
        <f>2*Q63+4*Q65</f>
        <v>90</v>
      </c>
      <c r="P65" s="6" t="s">
        <v>54</v>
      </c>
      <c r="Q65" s="6">
        <v>20</v>
      </c>
      <c r="R65" s="7"/>
    </row>
    <row r="66" spans="1:18" x14ac:dyDescent="0.15">
      <c r="H66" s="5"/>
      <c r="I66" s="6" t="s">
        <v>53</v>
      </c>
      <c r="J66" s="6" t="s">
        <v>53</v>
      </c>
      <c r="K66" s="6" t="s">
        <v>54</v>
      </c>
      <c r="L66" s="6" t="s">
        <v>54</v>
      </c>
      <c r="M66" s="6" t="s">
        <v>54</v>
      </c>
      <c r="N66" s="6" t="s">
        <v>54</v>
      </c>
      <c r="O66" s="6">
        <f>2*Q64+4*Q65</f>
        <v>100</v>
      </c>
      <c r="P66" s="6" t="s">
        <v>51</v>
      </c>
      <c r="Q66" s="6">
        <v>30</v>
      </c>
      <c r="R66" s="7"/>
    </row>
    <row r="67" spans="1:18" x14ac:dyDescent="0.15">
      <c r="H67" s="5"/>
      <c r="I67" s="6" t="s">
        <v>54</v>
      </c>
      <c r="J67" s="6" t="s">
        <v>54</v>
      </c>
      <c r="K67" s="6" t="s">
        <v>51</v>
      </c>
      <c r="L67" s="6" t="s">
        <v>51</v>
      </c>
      <c r="M67" s="6" t="s">
        <v>51</v>
      </c>
      <c r="N67" s="6" t="s">
        <v>51</v>
      </c>
      <c r="O67" s="6">
        <f>2*Q65+4*Q66</f>
        <v>160</v>
      </c>
      <c r="P67" s="6"/>
      <c r="Q67" s="6"/>
      <c r="R67" s="7"/>
    </row>
    <row r="68" spans="1:18" x14ac:dyDescent="0.15">
      <c r="H68" s="5"/>
      <c r="I68" s="6" t="s">
        <v>51</v>
      </c>
      <c r="J68" s="6" t="s">
        <v>51</v>
      </c>
      <c r="K68" s="6" t="s">
        <v>51</v>
      </c>
      <c r="L68" s="6" t="s">
        <v>51</v>
      </c>
      <c r="M68" s="6" t="s">
        <v>51</v>
      </c>
      <c r="N68" s="6" t="s">
        <v>51</v>
      </c>
      <c r="O68" s="6">
        <f>6*Q66</f>
        <v>180</v>
      </c>
      <c r="P68" s="6"/>
      <c r="Q68" s="6"/>
      <c r="R68" s="7"/>
    </row>
    <row r="69" spans="1:18" ht="15" thickBot="1" x14ac:dyDescent="0.2">
      <c r="H69" s="8"/>
      <c r="I69" s="9"/>
      <c r="J69" s="9"/>
      <c r="K69" s="9"/>
      <c r="L69" s="9"/>
      <c r="M69" s="9"/>
      <c r="N69" s="9"/>
      <c r="O69" s="9">
        <f>SUM(O61:O68)</f>
        <v>626</v>
      </c>
      <c r="P69" s="9">
        <f>O69/(21*0.5)/2</f>
        <v>29.80952380952381</v>
      </c>
      <c r="Q69" s="9" t="s">
        <v>58</v>
      </c>
      <c r="R69" s="10"/>
    </row>
    <row r="72" spans="1:18" x14ac:dyDescent="0.15">
      <c r="B72" t="s">
        <v>72</v>
      </c>
      <c r="C72" t="s">
        <v>73</v>
      </c>
      <c r="D72" t="s">
        <v>74</v>
      </c>
      <c r="E72" t="s">
        <v>71</v>
      </c>
    </row>
    <row r="73" spans="1:18" x14ac:dyDescent="0.15">
      <c r="A73" s="13" t="s">
        <v>80</v>
      </c>
      <c r="B73">
        <v>3</v>
      </c>
      <c r="C73">
        <f>10*2*B73</f>
        <v>60</v>
      </c>
      <c r="D73">
        <f>C73/6/(E73-1)</f>
        <v>2.5</v>
      </c>
      <c r="E73">
        <v>5</v>
      </c>
    </row>
    <row r="74" spans="1:18" x14ac:dyDescent="0.15">
      <c r="A74" s="13" t="s">
        <v>81</v>
      </c>
      <c r="B74">
        <v>4</v>
      </c>
      <c r="C74">
        <f t="shared" ref="C74:C84" si="0">10*2*B74</f>
        <v>80</v>
      </c>
      <c r="D74">
        <f t="shared" ref="D74:D84" si="1">C74/6/(E74-1)</f>
        <v>3.3333333333333335</v>
      </c>
      <c r="E74">
        <v>5</v>
      </c>
    </row>
    <row r="75" spans="1:18" x14ac:dyDescent="0.15">
      <c r="A75" s="13" t="s">
        <v>83</v>
      </c>
      <c r="B75">
        <v>5</v>
      </c>
      <c r="C75">
        <f t="shared" si="0"/>
        <v>100</v>
      </c>
      <c r="D75">
        <f t="shared" si="1"/>
        <v>4.166666666666667</v>
      </c>
      <c r="E75">
        <v>5</v>
      </c>
    </row>
    <row r="76" spans="1:18" x14ac:dyDescent="0.15">
      <c r="A76" s="13" t="s">
        <v>87</v>
      </c>
      <c r="B76">
        <v>7</v>
      </c>
      <c r="C76">
        <f t="shared" si="0"/>
        <v>140</v>
      </c>
      <c r="D76">
        <f t="shared" si="1"/>
        <v>4.6666666666666661</v>
      </c>
      <c r="E76">
        <v>6</v>
      </c>
    </row>
    <row r="77" spans="1:18" x14ac:dyDescent="0.15">
      <c r="A77" s="13" t="s">
        <v>90</v>
      </c>
      <c r="B77">
        <v>10</v>
      </c>
      <c r="C77">
        <f t="shared" si="0"/>
        <v>200</v>
      </c>
      <c r="D77">
        <f t="shared" si="1"/>
        <v>5.5555555555555562</v>
      </c>
      <c r="E77">
        <v>7</v>
      </c>
    </row>
    <row r="78" spans="1:18" x14ac:dyDescent="0.15">
      <c r="A78" s="13" t="s">
        <v>98</v>
      </c>
      <c r="B78">
        <v>15</v>
      </c>
      <c r="C78">
        <f t="shared" si="0"/>
        <v>300</v>
      </c>
      <c r="D78">
        <f t="shared" si="1"/>
        <v>7.1428571428571432</v>
      </c>
      <c r="E78">
        <v>8</v>
      </c>
      <c r="G78" t="s">
        <v>150</v>
      </c>
    </row>
    <row r="79" spans="1:18" x14ac:dyDescent="0.15">
      <c r="A79" s="13" t="s">
        <v>92</v>
      </c>
      <c r="B79">
        <v>20</v>
      </c>
      <c r="C79">
        <f t="shared" si="0"/>
        <v>400</v>
      </c>
      <c r="D79">
        <f t="shared" si="1"/>
        <v>8.3333333333333339</v>
      </c>
      <c r="E79">
        <v>9</v>
      </c>
    </row>
    <row r="80" spans="1:18" x14ac:dyDescent="0.15">
      <c r="A80" s="13" t="s">
        <v>93</v>
      </c>
      <c r="B80">
        <v>30</v>
      </c>
      <c r="C80">
        <f t="shared" si="0"/>
        <v>600</v>
      </c>
      <c r="D80">
        <f t="shared" si="1"/>
        <v>12.5</v>
      </c>
      <c r="E80">
        <v>9</v>
      </c>
    </row>
    <row r="81" spans="1:24" x14ac:dyDescent="0.15">
      <c r="A81" s="13" t="s">
        <v>94</v>
      </c>
      <c r="B81">
        <v>40</v>
      </c>
      <c r="C81">
        <f t="shared" si="0"/>
        <v>800</v>
      </c>
      <c r="D81">
        <f t="shared" si="1"/>
        <v>16.666666666666668</v>
      </c>
      <c r="E81">
        <v>9</v>
      </c>
    </row>
    <row r="82" spans="1:24" x14ac:dyDescent="0.15">
      <c r="A82" s="13" t="s">
        <v>95</v>
      </c>
      <c r="B82">
        <v>50</v>
      </c>
      <c r="C82">
        <f t="shared" si="0"/>
        <v>1000</v>
      </c>
      <c r="D82">
        <f t="shared" si="1"/>
        <v>20.833333333333332</v>
      </c>
      <c r="E82">
        <v>9</v>
      </c>
    </row>
    <row r="83" spans="1:24" x14ac:dyDescent="0.15">
      <c r="A83" s="13" t="s">
        <v>96</v>
      </c>
      <c r="B83">
        <v>60</v>
      </c>
      <c r="C83">
        <f t="shared" si="0"/>
        <v>1200</v>
      </c>
      <c r="D83">
        <f t="shared" si="1"/>
        <v>25</v>
      </c>
      <c r="E83">
        <v>9</v>
      </c>
    </row>
    <row r="84" spans="1:24" x14ac:dyDescent="0.15">
      <c r="A84" s="13" t="s">
        <v>97</v>
      </c>
      <c r="B84">
        <v>70</v>
      </c>
      <c r="C84">
        <f t="shared" si="0"/>
        <v>1400</v>
      </c>
      <c r="D84">
        <f t="shared" si="1"/>
        <v>29.166666666666668</v>
      </c>
      <c r="E84">
        <v>9</v>
      </c>
    </row>
    <row r="85" spans="1:24" x14ac:dyDescent="0.15">
      <c r="A85" s="13" t="s">
        <v>80</v>
      </c>
      <c r="B85" s="12" t="s">
        <v>122</v>
      </c>
      <c r="C85" t="s">
        <v>123</v>
      </c>
      <c r="H85">
        <v>4</v>
      </c>
      <c r="I85" s="13" t="s">
        <v>82</v>
      </c>
      <c r="J85" s="12" t="s">
        <v>122</v>
      </c>
      <c r="K85" t="s">
        <v>123</v>
      </c>
      <c r="P85">
        <v>6</v>
      </c>
      <c r="Q85" s="13" t="s">
        <v>84</v>
      </c>
      <c r="R85" s="12" t="s">
        <v>122</v>
      </c>
      <c r="S85" t="s">
        <v>123</v>
      </c>
      <c r="X85">
        <v>7</v>
      </c>
    </row>
    <row r="86" spans="1:24" x14ac:dyDescent="0.15">
      <c r="A86">
        <v>1</v>
      </c>
      <c r="B86" t="s">
        <v>99</v>
      </c>
      <c r="C86" t="s">
        <v>75</v>
      </c>
      <c r="D86" t="s">
        <v>76</v>
      </c>
      <c r="E86" t="s">
        <v>76</v>
      </c>
      <c r="F86" t="s">
        <v>102</v>
      </c>
      <c r="G86" t="s">
        <v>105</v>
      </c>
      <c r="H86">
        <f>1*4+$H$85*2</f>
        <v>12</v>
      </c>
      <c r="I86">
        <v>1</v>
      </c>
      <c r="J86" t="s">
        <v>106</v>
      </c>
      <c r="K86" t="s">
        <v>106</v>
      </c>
      <c r="L86" t="s">
        <v>107</v>
      </c>
      <c r="M86" t="s">
        <v>107</v>
      </c>
      <c r="N86" t="s">
        <v>111</v>
      </c>
      <c r="O86" t="s">
        <v>114</v>
      </c>
      <c r="P86">
        <f>1*4+$P$85*2</f>
        <v>16</v>
      </c>
      <c r="Q86">
        <v>1</v>
      </c>
      <c r="R86" t="s">
        <v>85</v>
      </c>
      <c r="S86" t="s">
        <v>85</v>
      </c>
      <c r="T86" t="s">
        <v>59</v>
      </c>
      <c r="U86" t="s">
        <v>59</v>
      </c>
      <c r="V86" t="s">
        <v>115</v>
      </c>
      <c r="W86" t="s">
        <v>89</v>
      </c>
      <c r="X86">
        <f>1*4+$X$85*2</f>
        <v>18</v>
      </c>
    </row>
    <row r="87" spans="1:24" x14ac:dyDescent="0.15">
      <c r="A87">
        <v>2</v>
      </c>
      <c r="B87" t="s">
        <v>78</v>
      </c>
      <c r="C87" t="s">
        <v>79</v>
      </c>
      <c r="D87" t="s">
        <v>100</v>
      </c>
      <c r="E87" t="s">
        <v>101</v>
      </c>
      <c r="F87" t="s">
        <v>77</v>
      </c>
      <c r="G87" t="s">
        <v>105</v>
      </c>
      <c r="H87">
        <f>1*4+$H$85*2</f>
        <v>12</v>
      </c>
      <c r="I87">
        <v>2</v>
      </c>
      <c r="J87" t="s">
        <v>109</v>
      </c>
      <c r="K87" t="s">
        <v>109</v>
      </c>
      <c r="L87" t="s">
        <v>110</v>
      </c>
      <c r="M87" t="s">
        <v>110</v>
      </c>
      <c r="N87" t="s">
        <v>108</v>
      </c>
      <c r="O87" t="s">
        <v>114</v>
      </c>
      <c r="P87">
        <f>1*4+$P$85*2</f>
        <v>16</v>
      </c>
      <c r="Q87">
        <v>2</v>
      </c>
      <c r="R87" t="s">
        <v>60</v>
      </c>
      <c r="S87" t="s">
        <v>60</v>
      </c>
      <c r="T87" t="s">
        <v>62</v>
      </c>
      <c r="U87" t="s">
        <v>62</v>
      </c>
      <c r="V87" t="s">
        <v>86</v>
      </c>
      <c r="W87" t="s">
        <v>89</v>
      </c>
      <c r="X87">
        <f>1*4+$X$85*2</f>
        <v>18</v>
      </c>
    </row>
    <row r="88" spans="1:24" x14ac:dyDescent="0.15">
      <c r="A88">
        <v>3</v>
      </c>
      <c r="B88" t="s">
        <v>61</v>
      </c>
      <c r="C88" t="s">
        <v>61</v>
      </c>
      <c r="D88" t="s">
        <v>104</v>
      </c>
      <c r="E88" t="s">
        <v>104</v>
      </c>
      <c r="F88" t="s">
        <v>77</v>
      </c>
      <c r="G88" t="s">
        <v>102</v>
      </c>
      <c r="H88">
        <f>1*4+$H$85*2</f>
        <v>12</v>
      </c>
      <c r="I88">
        <v>3</v>
      </c>
      <c r="J88" t="s">
        <v>112</v>
      </c>
      <c r="K88" t="s">
        <v>112</v>
      </c>
      <c r="L88" t="s">
        <v>113</v>
      </c>
      <c r="M88" t="s">
        <v>113</v>
      </c>
      <c r="N88" t="s">
        <v>108</v>
      </c>
      <c r="O88" t="s">
        <v>111</v>
      </c>
      <c r="P88">
        <f>1*4+$P$85*2</f>
        <v>16</v>
      </c>
      <c r="Q88">
        <v>3</v>
      </c>
      <c r="R88" t="s">
        <v>63</v>
      </c>
      <c r="S88" t="s">
        <v>63</v>
      </c>
      <c r="T88" t="s">
        <v>64</v>
      </c>
      <c r="U88" t="s">
        <v>64</v>
      </c>
      <c r="V88" t="s">
        <v>86</v>
      </c>
      <c r="W88" t="s">
        <v>115</v>
      </c>
      <c r="X88">
        <f>1*4+$X$85*2</f>
        <v>18</v>
      </c>
    </row>
    <row r="89" spans="1:24" x14ac:dyDescent="0.15">
      <c r="A89">
        <v>4</v>
      </c>
      <c r="B89" t="s">
        <v>77</v>
      </c>
      <c r="C89" t="s">
        <v>77</v>
      </c>
      <c r="D89" t="s">
        <v>102</v>
      </c>
      <c r="E89" t="s">
        <v>103</v>
      </c>
      <c r="F89" t="s">
        <v>105</v>
      </c>
      <c r="G89" t="s">
        <v>105</v>
      </c>
      <c r="H89">
        <f>$H$85*6</f>
        <v>24</v>
      </c>
      <c r="I89">
        <v>4</v>
      </c>
      <c r="J89" t="s">
        <v>108</v>
      </c>
      <c r="K89" t="s">
        <v>108</v>
      </c>
      <c r="L89" t="s">
        <v>111</v>
      </c>
      <c r="M89" t="s">
        <v>111</v>
      </c>
      <c r="N89" t="s">
        <v>114</v>
      </c>
      <c r="O89" t="s">
        <v>114</v>
      </c>
      <c r="P89">
        <f>$P$85*6</f>
        <v>36</v>
      </c>
      <c r="Q89">
        <v>4</v>
      </c>
      <c r="R89" t="s">
        <v>86</v>
      </c>
      <c r="S89" t="s">
        <v>86</v>
      </c>
      <c r="T89" t="s">
        <v>115</v>
      </c>
      <c r="U89" t="s">
        <v>115</v>
      </c>
      <c r="V89" t="s">
        <v>89</v>
      </c>
      <c r="W89" t="s">
        <v>89</v>
      </c>
      <c r="X89">
        <f>$X$85*6</f>
        <v>42</v>
      </c>
    </row>
    <row r="90" spans="1:24" x14ac:dyDescent="0.15">
      <c r="H90">
        <f>SUM(H86:H89)</f>
        <v>60</v>
      </c>
      <c r="P90">
        <f>SUM(P86:P89)</f>
        <v>84</v>
      </c>
      <c r="X90">
        <f>SUM(X86:X89)</f>
        <v>96</v>
      </c>
    </row>
    <row r="91" spans="1:24" x14ac:dyDescent="0.15">
      <c r="A91" s="13" t="s">
        <v>88</v>
      </c>
      <c r="B91" s="12" t="s">
        <v>122</v>
      </c>
      <c r="C91" t="s">
        <v>123</v>
      </c>
      <c r="H91">
        <v>7</v>
      </c>
      <c r="I91" s="13" t="s">
        <v>91</v>
      </c>
      <c r="J91" s="12" t="s">
        <v>122</v>
      </c>
      <c r="K91" t="s">
        <v>145</v>
      </c>
      <c r="P91">
        <v>9</v>
      </c>
      <c r="Q91" s="13" t="s">
        <v>124</v>
      </c>
      <c r="R91" s="12" t="s">
        <v>122</v>
      </c>
      <c r="S91" t="s">
        <v>144</v>
      </c>
      <c r="X91">
        <v>11</v>
      </c>
    </row>
    <row r="92" spans="1:24" x14ac:dyDescent="0.15">
      <c r="A92">
        <v>1</v>
      </c>
      <c r="B92" t="s">
        <v>116</v>
      </c>
      <c r="C92" t="s">
        <v>116</v>
      </c>
      <c r="D92" t="s">
        <v>65</v>
      </c>
      <c r="E92" t="s">
        <v>65</v>
      </c>
      <c r="F92" t="s">
        <v>119</v>
      </c>
      <c r="G92" t="s">
        <v>120</v>
      </c>
      <c r="H92">
        <f>1*4+$H$91*2</f>
        <v>18</v>
      </c>
      <c r="I92">
        <v>1</v>
      </c>
      <c r="J92" t="s">
        <v>133</v>
      </c>
      <c r="K92" t="s">
        <v>133</v>
      </c>
      <c r="L92" t="s">
        <v>134</v>
      </c>
      <c r="M92" t="s">
        <v>135</v>
      </c>
      <c r="N92" t="s">
        <v>129</v>
      </c>
      <c r="O92" t="s">
        <v>129</v>
      </c>
      <c r="P92">
        <f>1*4+$P$91*2</f>
        <v>22</v>
      </c>
      <c r="Q92">
        <v>1</v>
      </c>
      <c r="R92" t="s">
        <v>126</v>
      </c>
      <c r="S92" t="s">
        <v>126</v>
      </c>
      <c r="T92" t="s">
        <v>127</v>
      </c>
      <c r="U92" t="s">
        <v>127</v>
      </c>
      <c r="V92" t="s">
        <v>146</v>
      </c>
      <c r="W92" t="s">
        <v>146</v>
      </c>
      <c r="X92">
        <f>1*4+$X$91*2</f>
        <v>26</v>
      </c>
    </row>
    <row r="93" spans="1:24" x14ac:dyDescent="0.15">
      <c r="A93">
        <v>2</v>
      </c>
      <c r="B93" t="s">
        <v>66</v>
      </c>
      <c r="C93" t="s">
        <v>66</v>
      </c>
      <c r="D93" t="s">
        <v>118</v>
      </c>
      <c r="E93" t="s">
        <v>118</v>
      </c>
      <c r="F93" t="s">
        <v>117</v>
      </c>
      <c r="G93" t="s">
        <v>120</v>
      </c>
      <c r="H93">
        <f>1*4+$H$91*2</f>
        <v>18</v>
      </c>
      <c r="I93">
        <v>2</v>
      </c>
      <c r="J93" t="s">
        <v>134</v>
      </c>
      <c r="K93" t="s">
        <v>136</v>
      </c>
      <c r="L93" t="s">
        <v>137</v>
      </c>
      <c r="M93" t="s">
        <v>138</v>
      </c>
      <c r="N93" t="s">
        <v>130</v>
      </c>
      <c r="O93" t="s">
        <v>130</v>
      </c>
      <c r="P93">
        <f>1*4+$P$91*2</f>
        <v>22</v>
      </c>
      <c r="Q93">
        <v>2</v>
      </c>
      <c r="R93" t="s">
        <v>127</v>
      </c>
      <c r="S93" t="s">
        <v>127</v>
      </c>
      <c r="T93" t="s">
        <v>128</v>
      </c>
      <c r="U93" t="s">
        <v>128</v>
      </c>
      <c r="V93" t="s">
        <v>147</v>
      </c>
      <c r="W93" t="s">
        <v>147</v>
      </c>
      <c r="X93">
        <f>1*4+$X$91*2</f>
        <v>26</v>
      </c>
    </row>
    <row r="94" spans="1:24" x14ac:dyDescent="0.15">
      <c r="A94">
        <v>3</v>
      </c>
      <c r="B94" t="s">
        <v>67</v>
      </c>
      <c r="C94" t="s">
        <v>121</v>
      </c>
      <c r="D94" t="s">
        <v>117</v>
      </c>
      <c r="E94" t="s">
        <v>117</v>
      </c>
      <c r="F94" t="s">
        <v>119</v>
      </c>
      <c r="G94" t="s">
        <v>120</v>
      </c>
      <c r="H94">
        <f>1*2+$H$91*4</f>
        <v>30</v>
      </c>
      <c r="I94">
        <v>3</v>
      </c>
      <c r="J94" t="s">
        <v>139</v>
      </c>
      <c r="K94" t="s">
        <v>140</v>
      </c>
      <c r="L94" t="s">
        <v>141</v>
      </c>
      <c r="M94" t="s">
        <v>141</v>
      </c>
      <c r="N94" t="s">
        <v>132</v>
      </c>
      <c r="O94" t="s">
        <v>132</v>
      </c>
      <c r="P94">
        <f>1*4+$P$91*2</f>
        <v>22</v>
      </c>
      <c r="Q94">
        <v>3</v>
      </c>
      <c r="R94" t="s">
        <v>125</v>
      </c>
      <c r="S94" t="s">
        <v>125</v>
      </c>
      <c r="T94" t="s">
        <v>68</v>
      </c>
      <c r="U94" t="s">
        <v>68</v>
      </c>
      <c r="V94" t="s">
        <v>148</v>
      </c>
      <c r="W94" t="s">
        <v>148</v>
      </c>
      <c r="X94">
        <f>1*4+$X$91*2</f>
        <v>26</v>
      </c>
    </row>
    <row r="95" spans="1:24" x14ac:dyDescent="0.15">
      <c r="A95">
        <v>4</v>
      </c>
      <c r="B95" t="s">
        <v>67</v>
      </c>
      <c r="C95" t="s">
        <v>121</v>
      </c>
      <c r="D95" t="s">
        <v>119</v>
      </c>
      <c r="E95" t="s">
        <v>119</v>
      </c>
      <c r="F95" t="s">
        <v>117</v>
      </c>
      <c r="G95" t="s">
        <v>120</v>
      </c>
      <c r="H95">
        <f>1*2+$H$91*4</f>
        <v>30</v>
      </c>
      <c r="I95">
        <v>4</v>
      </c>
      <c r="J95" t="s">
        <v>142</v>
      </c>
      <c r="K95" t="s">
        <v>143</v>
      </c>
      <c r="L95" t="s">
        <v>129</v>
      </c>
      <c r="M95" t="s">
        <v>129</v>
      </c>
      <c r="N95" t="s">
        <v>132</v>
      </c>
      <c r="O95" t="s">
        <v>132</v>
      </c>
      <c r="P95">
        <f>1*2+$P$91*4</f>
        <v>38</v>
      </c>
      <c r="Q95">
        <v>4</v>
      </c>
      <c r="R95" t="s">
        <v>128</v>
      </c>
      <c r="S95" t="s">
        <v>128</v>
      </c>
      <c r="T95" t="s">
        <v>146</v>
      </c>
      <c r="U95" t="s">
        <v>146</v>
      </c>
      <c r="V95" t="s">
        <v>148</v>
      </c>
      <c r="W95" t="s">
        <v>148</v>
      </c>
      <c r="X95">
        <f>1*2+$X$91*4</f>
        <v>46</v>
      </c>
    </row>
    <row r="96" spans="1:24" x14ac:dyDescent="0.15">
      <c r="A96">
        <v>5</v>
      </c>
      <c r="B96" t="s">
        <v>117</v>
      </c>
      <c r="C96" t="s">
        <v>117</v>
      </c>
      <c r="D96" t="s">
        <v>119</v>
      </c>
      <c r="E96" t="s">
        <v>119</v>
      </c>
      <c r="F96" t="s">
        <v>120</v>
      </c>
      <c r="G96" t="s">
        <v>120</v>
      </c>
      <c r="H96">
        <f>$H$91*6</f>
        <v>42</v>
      </c>
      <c r="I96">
        <v>5</v>
      </c>
      <c r="J96" t="s">
        <v>139</v>
      </c>
      <c r="K96" t="s">
        <v>140</v>
      </c>
      <c r="L96" t="s">
        <v>130</v>
      </c>
      <c r="M96" t="s">
        <v>130</v>
      </c>
      <c r="N96" t="s">
        <v>131</v>
      </c>
      <c r="O96" t="s">
        <v>131</v>
      </c>
      <c r="P96">
        <f>1*2+$P$91*4</f>
        <v>38</v>
      </c>
      <c r="Q96">
        <v>5</v>
      </c>
      <c r="R96" t="s">
        <v>125</v>
      </c>
      <c r="S96" t="s">
        <v>125</v>
      </c>
      <c r="T96" t="s">
        <v>147</v>
      </c>
      <c r="U96" t="s">
        <v>147</v>
      </c>
      <c r="V96" t="s">
        <v>149</v>
      </c>
      <c r="W96" t="s">
        <v>149</v>
      </c>
      <c r="X96">
        <f>1*2+$X$91*4</f>
        <v>46</v>
      </c>
    </row>
    <row r="97" spans="8:24" x14ac:dyDescent="0.15">
      <c r="H97">
        <f>SUM(H92:H96)</f>
        <v>138</v>
      </c>
      <c r="I97">
        <v>6</v>
      </c>
      <c r="J97" t="s">
        <v>129</v>
      </c>
      <c r="K97" t="s">
        <v>130</v>
      </c>
      <c r="L97" t="s">
        <v>132</v>
      </c>
      <c r="M97" t="s">
        <v>131</v>
      </c>
      <c r="N97" t="s">
        <v>131</v>
      </c>
      <c r="O97" t="s">
        <v>131</v>
      </c>
      <c r="P97">
        <f>$P$91*6</f>
        <v>54</v>
      </c>
      <c r="Q97">
        <v>6</v>
      </c>
      <c r="R97" t="s">
        <v>146</v>
      </c>
      <c r="S97" t="s">
        <v>146</v>
      </c>
      <c r="T97" t="s">
        <v>147</v>
      </c>
      <c r="U97" t="s">
        <v>147</v>
      </c>
      <c r="V97" t="s">
        <v>148</v>
      </c>
      <c r="W97" t="s">
        <v>148</v>
      </c>
      <c r="X97">
        <f>$X$91*6</f>
        <v>66</v>
      </c>
    </row>
    <row r="98" spans="8:24" x14ac:dyDescent="0.15">
      <c r="P98">
        <f>SUM(P92:P97)</f>
        <v>196</v>
      </c>
      <c r="Q98">
        <v>7</v>
      </c>
      <c r="R98" t="s">
        <v>148</v>
      </c>
      <c r="S98" t="s">
        <v>148</v>
      </c>
      <c r="T98" t="s">
        <v>148</v>
      </c>
      <c r="U98" t="s">
        <v>149</v>
      </c>
      <c r="V98" t="s">
        <v>149</v>
      </c>
      <c r="W98" t="s">
        <v>149</v>
      </c>
      <c r="X98">
        <f>$X$91*6</f>
        <v>66</v>
      </c>
    </row>
    <row r="99" spans="8:24" x14ac:dyDescent="0.15">
      <c r="X99">
        <f>SUM(X92:X98)</f>
        <v>302</v>
      </c>
    </row>
    <row r="108" spans="8:24" x14ac:dyDescent="0.15">
      <c r="H108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Sheet1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2015-09-01T07:30:44Z</dcterms:created>
  <dcterms:modified xsi:type="dcterms:W3CDTF">2016-06-24T09:19:27Z</dcterms:modified>
</cp:coreProperties>
</file>