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2" r:id="rId1"/>
    <sheet name="注释" sheetId="1" r:id="rId2"/>
    <sheet name="辅助表" sheetId="3" r:id="rId3"/>
    <sheet name="排位权重及成就开放等级" sheetId="4" r:id="rId4"/>
    <sheet name="Sheet2" sheetId="5" r:id="rId5"/>
  </sheets>
  <definedNames>
    <definedName name="_xlnm._FilterDatabase" localSheetId="0" hidden="1">Sheet1!$A$2:$M$478</definedName>
    <definedName name="_xlnm._FilterDatabase" localSheetId="3" hidden="1">排位权重及成就开放等级!$D$4:$G$4</definedName>
  </definedNames>
  <calcPr calcId="152511"/>
</workbook>
</file>

<file path=xl/calcChain.xml><?xml version="1.0" encoding="utf-8"?>
<calcChain xmlns="http://schemas.openxmlformats.org/spreadsheetml/2006/main">
  <c r="M345" i="2" l="1"/>
  <c r="M346" i="2"/>
  <c r="L14" i="2" l="1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L68" i="2"/>
  <c r="M68" i="2"/>
  <c r="L69" i="2"/>
  <c r="M69" i="2"/>
  <c r="L70" i="2"/>
  <c r="M70" i="2"/>
  <c r="L71" i="2"/>
  <c r="M71" i="2"/>
  <c r="L72" i="2"/>
  <c r="M72" i="2"/>
  <c r="L73" i="2"/>
  <c r="M73" i="2"/>
  <c r="L74" i="2"/>
  <c r="M74" i="2"/>
  <c r="L75" i="2"/>
  <c r="M75" i="2"/>
  <c r="L76" i="2"/>
  <c r="M76" i="2"/>
  <c r="L77" i="2"/>
  <c r="M77" i="2"/>
  <c r="L78" i="2"/>
  <c r="M78" i="2"/>
  <c r="L79" i="2"/>
  <c r="M79" i="2"/>
  <c r="L80" i="2"/>
  <c r="M80" i="2"/>
  <c r="L81" i="2"/>
  <c r="M81" i="2"/>
  <c r="L82" i="2"/>
  <c r="M82" i="2"/>
  <c r="L83" i="2"/>
  <c r="M83" i="2"/>
  <c r="L84" i="2"/>
  <c r="M84" i="2"/>
  <c r="L85" i="2"/>
  <c r="M85" i="2"/>
  <c r="L86" i="2"/>
  <c r="M86" i="2"/>
  <c r="L87" i="2"/>
  <c r="M87" i="2"/>
  <c r="L88" i="2"/>
  <c r="M88" i="2"/>
  <c r="L89" i="2"/>
  <c r="M89" i="2"/>
  <c r="L90" i="2"/>
  <c r="M90" i="2"/>
  <c r="L91" i="2"/>
  <c r="M91" i="2"/>
  <c r="L92" i="2"/>
  <c r="M92" i="2"/>
  <c r="L93" i="2"/>
  <c r="M93" i="2"/>
  <c r="L94" i="2"/>
  <c r="M94" i="2"/>
  <c r="L95" i="2"/>
  <c r="M95" i="2"/>
  <c r="L96" i="2"/>
  <c r="M96" i="2"/>
  <c r="L97" i="2"/>
  <c r="M97" i="2"/>
  <c r="L98" i="2"/>
  <c r="M98" i="2"/>
  <c r="L99" i="2"/>
  <c r="M99" i="2"/>
  <c r="L100" i="2"/>
  <c r="M100" i="2"/>
  <c r="L101" i="2"/>
  <c r="M101" i="2"/>
  <c r="L102" i="2"/>
  <c r="M102" i="2"/>
  <c r="L103" i="2"/>
  <c r="M103" i="2"/>
  <c r="L104" i="2"/>
  <c r="M104" i="2"/>
  <c r="L105" i="2"/>
  <c r="M105" i="2"/>
  <c r="L106" i="2"/>
  <c r="M106" i="2"/>
  <c r="L107" i="2"/>
  <c r="M107" i="2"/>
  <c r="L108" i="2"/>
  <c r="M108" i="2"/>
  <c r="L109" i="2"/>
  <c r="M109" i="2"/>
  <c r="L110" i="2"/>
  <c r="M110" i="2"/>
  <c r="L111" i="2"/>
  <c r="M111" i="2"/>
  <c r="L112" i="2"/>
  <c r="M112" i="2"/>
  <c r="L113" i="2"/>
  <c r="M113" i="2"/>
  <c r="L114" i="2"/>
  <c r="M114" i="2"/>
  <c r="L115" i="2"/>
  <c r="M115" i="2"/>
  <c r="L116" i="2"/>
  <c r="M116" i="2"/>
  <c r="L117" i="2"/>
  <c r="M117" i="2"/>
  <c r="L118" i="2"/>
  <c r="M118" i="2"/>
  <c r="L119" i="2"/>
  <c r="M119" i="2"/>
  <c r="L120" i="2"/>
  <c r="M120" i="2"/>
  <c r="L121" i="2"/>
  <c r="M121" i="2"/>
  <c r="L122" i="2"/>
  <c r="M122" i="2"/>
  <c r="L123" i="2"/>
  <c r="M123" i="2"/>
  <c r="L124" i="2"/>
  <c r="M124" i="2"/>
  <c r="L125" i="2"/>
  <c r="M125" i="2"/>
  <c r="L126" i="2"/>
  <c r="M126" i="2"/>
  <c r="L127" i="2"/>
  <c r="M127" i="2"/>
  <c r="L128" i="2"/>
  <c r="M128" i="2"/>
  <c r="L129" i="2"/>
  <c r="M129" i="2"/>
  <c r="L130" i="2"/>
  <c r="M130" i="2"/>
  <c r="L131" i="2"/>
  <c r="M131" i="2"/>
  <c r="L132" i="2"/>
  <c r="M132" i="2"/>
  <c r="L133" i="2"/>
  <c r="M133" i="2"/>
  <c r="L134" i="2"/>
  <c r="M134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L145" i="2"/>
  <c r="M145" i="2"/>
  <c r="L146" i="2"/>
  <c r="M146" i="2"/>
  <c r="L147" i="2"/>
  <c r="M147" i="2"/>
  <c r="L148" i="2"/>
  <c r="M148" i="2"/>
  <c r="L149" i="2"/>
  <c r="M149" i="2"/>
  <c r="L150" i="2"/>
  <c r="M150" i="2"/>
  <c r="L151" i="2"/>
  <c r="M151" i="2"/>
  <c r="L152" i="2"/>
  <c r="M152" i="2"/>
  <c r="L153" i="2"/>
  <c r="M153" i="2"/>
  <c r="L154" i="2"/>
  <c r="M154" i="2"/>
  <c r="L155" i="2"/>
  <c r="M155" i="2"/>
  <c r="L156" i="2"/>
  <c r="M156" i="2"/>
  <c r="L157" i="2"/>
  <c r="M157" i="2"/>
  <c r="L158" i="2"/>
  <c r="M158" i="2"/>
  <c r="L159" i="2"/>
  <c r="M159" i="2"/>
  <c r="L160" i="2"/>
  <c r="M160" i="2"/>
  <c r="L161" i="2"/>
  <c r="M161" i="2"/>
  <c r="L162" i="2"/>
  <c r="M162" i="2"/>
  <c r="L163" i="2"/>
  <c r="M163" i="2"/>
  <c r="L164" i="2"/>
  <c r="M164" i="2"/>
  <c r="L165" i="2"/>
  <c r="M165" i="2"/>
  <c r="L166" i="2"/>
  <c r="M166" i="2"/>
  <c r="L167" i="2"/>
  <c r="M167" i="2"/>
  <c r="L168" i="2"/>
  <c r="M168" i="2"/>
  <c r="L169" i="2"/>
  <c r="M169" i="2"/>
  <c r="L170" i="2"/>
  <c r="M170" i="2"/>
  <c r="L171" i="2"/>
  <c r="M171" i="2"/>
  <c r="L172" i="2"/>
  <c r="M172" i="2"/>
  <c r="L173" i="2"/>
  <c r="M173" i="2"/>
  <c r="L174" i="2"/>
  <c r="M174" i="2"/>
  <c r="L175" i="2"/>
  <c r="M175" i="2"/>
  <c r="L176" i="2"/>
  <c r="M176" i="2"/>
  <c r="L177" i="2"/>
  <c r="M177" i="2"/>
  <c r="L178" i="2"/>
  <c r="M178" i="2"/>
  <c r="L179" i="2"/>
  <c r="M179" i="2"/>
  <c r="L180" i="2"/>
  <c r="M180" i="2"/>
  <c r="L181" i="2"/>
  <c r="M181" i="2"/>
  <c r="L182" i="2"/>
  <c r="M182" i="2"/>
  <c r="L183" i="2"/>
  <c r="M183" i="2"/>
  <c r="L184" i="2"/>
  <c r="M184" i="2"/>
  <c r="L185" i="2"/>
  <c r="M185" i="2"/>
  <c r="L186" i="2"/>
  <c r="M186" i="2"/>
  <c r="L187" i="2"/>
  <c r="M187" i="2"/>
  <c r="L188" i="2"/>
  <c r="M188" i="2"/>
  <c r="L189" i="2"/>
  <c r="M189" i="2"/>
  <c r="L190" i="2"/>
  <c r="M190" i="2"/>
  <c r="L191" i="2"/>
  <c r="M191" i="2"/>
  <c r="L192" i="2"/>
  <c r="M192" i="2"/>
  <c r="L193" i="2"/>
  <c r="M193" i="2"/>
  <c r="L194" i="2"/>
  <c r="M194" i="2"/>
  <c r="L195" i="2"/>
  <c r="M195" i="2"/>
  <c r="L196" i="2"/>
  <c r="M196" i="2"/>
  <c r="L197" i="2"/>
  <c r="M197" i="2"/>
  <c r="L198" i="2"/>
  <c r="M198" i="2"/>
  <c r="L199" i="2"/>
  <c r="M199" i="2"/>
  <c r="L200" i="2"/>
  <c r="M200" i="2"/>
  <c r="L201" i="2"/>
  <c r="M201" i="2"/>
  <c r="L202" i="2"/>
  <c r="M202" i="2"/>
  <c r="L203" i="2"/>
  <c r="M203" i="2"/>
  <c r="L204" i="2"/>
  <c r="M204" i="2"/>
  <c r="L205" i="2"/>
  <c r="M205" i="2"/>
  <c r="L206" i="2"/>
  <c r="M206" i="2"/>
  <c r="L207" i="2"/>
  <c r="M207" i="2"/>
  <c r="L208" i="2"/>
  <c r="M208" i="2"/>
  <c r="L209" i="2"/>
  <c r="M209" i="2"/>
  <c r="L210" i="2"/>
  <c r="M210" i="2"/>
  <c r="L211" i="2"/>
  <c r="M211" i="2"/>
  <c r="L212" i="2"/>
  <c r="M212" i="2"/>
  <c r="L213" i="2"/>
  <c r="M213" i="2"/>
  <c r="L214" i="2"/>
  <c r="M214" i="2"/>
  <c r="L215" i="2"/>
  <c r="M215" i="2"/>
  <c r="L216" i="2"/>
  <c r="M216" i="2"/>
  <c r="L217" i="2"/>
  <c r="M217" i="2"/>
  <c r="L218" i="2"/>
  <c r="M218" i="2"/>
  <c r="L219" i="2"/>
  <c r="M219" i="2"/>
  <c r="L220" i="2"/>
  <c r="M220" i="2"/>
  <c r="L221" i="2"/>
  <c r="M221" i="2"/>
  <c r="L222" i="2"/>
  <c r="M222" i="2"/>
  <c r="L223" i="2"/>
  <c r="M223" i="2"/>
  <c r="L224" i="2"/>
  <c r="M224" i="2"/>
  <c r="L225" i="2"/>
  <c r="M225" i="2"/>
  <c r="L226" i="2"/>
  <c r="M226" i="2"/>
  <c r="L227" i="2"/>
  <c r="M227" i="2"/>
  <c r="L228" i="2"/>
  <c r="M228" i="2"/>
  <c r="L229" i="2"/>
  <c r="M229" i="2"/>
  <c r="L230" i="2"/>
  <c r="M230" i="2"/>
  <c r="L231" i="2"/>
  <c r="M231" i="2"/>
  <c r="L232" i="2"/>
  <c r="M232" i="2"/>
  <c r="L233" i="2"/>
  <c r="M233" i="2"/>
  <c r="W8" i="3" l="1"/>
  <c r="W5" i="3"/>
  <c r="W4" i="3"/>
  <c r="W3" i="3"/>
  <c r="D473" i="3" l="1"/>
  <c r="D472" i="3"/>
  <c r="D471" i="3"/>
  <c r="D470" i="3"/>
  <c r="D469" i="3"/>
  <c r="M4" i="2" l="1"/>
  <c r="M5" i="2"/>
  <c r="M6" i="2"/>
  <c r="M7" i="2"/>
  <c r="M8" i="2"/>
  <c r="M9" i="2"/>
  <c r="M10" i="2"/>
  <c r="M11" i="2"/>
  <c r="M12" i="2"/>
  <c r="M1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3" i="2"/>
  <c r="L4" i="2"/>
  <c r="L5" i="2"/>
  <c r="L6" i="2"/>
  <c r="L7" i="2"/>
  <c r="L8" i="2"/>
  <c r="L9" i="2"/>
  <c r="L10" i="2"/>
  <c r="L11" i="2"/>
  <c r="L12" i="2"/>
  <c r="L1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3" i="2"/>
  <c r="G28" i="4"/>
  <c r="G27" i="4"/>
  <c r="G26" i="4"/>
  <c r="G25" i="4"/>
  <c r="G23" i="4"/>
  <c r="G22" i="4"/>
  <c r="G21" i="4"/>
  <c r="G24" i="4"/>
  <c r="G20" i="4"/>
  <c r="G18" i="4"/>
  <c r="G17" i="4"/>
  <c r="G16" i="4"/>
  <c r="G15" i="4"/>
  <c r="G14" i="4"/>
  <c r="G13" i="4"/>
  <c r="G12" i="4"/>
  <c r="G11" i="4"/>
  <c r="G10" i="4"/>
  <c r="G9" i="4"/>
  <c r="G19" i="4"/>
  <c r="G7" i="4"/>
  <c r="G6" i="4"/>
  <c r="G5" i="4"/>
  <c r="L3" i="3"/>
  <c r="M3" i="3"/>
  <c r="L4" i="3"/>
  <c r="M4" i="3"/>
  <c r="L5" i="3"/>
  <c r="M5" i="3"/>
  <c r="L6" i="3"/>
  <c r="M6" i="3"/>
  <c r="L7" i="3"/>
  <c r="D7" i="3" s="1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D51" i="3" s="1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D75" i="3" s="1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D115" i="3" s="1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D139" i="3" s="1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D161" i="3" s="1"/>
  <c r="M161" i="3"/>
  <c r="L162" i="3"/>
  <c r="M162" i="3"/>
  <c r="L163" i="3"/>
  <c r="M163" i="3"/>
  <c r="L164" i="3"/>
  <c r="M164" i="3"/>
  <c r="L165" i="3"/>
  <c r="D165" i="3" s="1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D225" i="3" s="1"/>
  <c r="M225" i="3"/>
  <c r="L226" i="3"/>
  <c r="M226" i="3"/>
  <c r="L227" i="3"/>
  <c r="M227" i="3"/>
  <c r="L228" i="3"/>
  <c r="M228" i="3"/>
  <c r="L229" i="3"/>
  <c r="D229" i="3" s="1"/>
  <c r="M229" i="3"/>
  <c r="L230" i="3"/>
  <c r="M230" i="3"/>
  <c r="L231" i="3"/>
  <c r="M231" i="3"/>
  <c r="L232" i="3"/>
  <c r="M232" i="3"/>
  <c r="L233" i="3"/>
  <c r="M233" i="3"/>
  <c r="D475" i="3"/>
  <c r="D476" i="3"/>
  <c r="D477" i="3"/>
  <c r="D478" i="3"/>
  <c r="D474" i="3"/>
  <c r="I477" i="3"/>
  <c r="I476" i="3"/>
  <c r="I475" i="3"/>
  <c r="I474" i="3"/>
  <c r="I472" i="3"/>
  <c r="I471" i="3"/>
  <c r="I470" i="3"/>
  <c r="I469" i="3"/>
  <c r="D465" i="3"/>
  <c r="D466" i="3"/>
  <c r="D467" i="3"/>
  <c r="D468" i="3"/>
  <c r="D464" i="3"/>
  <c r="I465" i="3"/>
  <c r="I466" i="3"/>
  <c r="I467" i="3"/>
  <c r="I464" i="3"/>
  <c r="D489" i="3"/>
  <c r="D490" i="3"/>
  <c r="D491" i="3"/>
  <c r="D492" i="3"/>
  <c r="D463" i="3"/>
  <c r="I491" i="3"/>
  <c r="I490" i="3"/>
  <c r="I489" i="3"/>
  <c r="I463" i="3"/>
  <c r="D485" i="3"/>
  <c r="D486" i="3"/>
  <c r="D487" i="3"/>
  <c r="D488" i="3"/>
  <c r="D462" i="3"/>
  <c r="I487" i="3"/>
  <c r="I486" i="3"/>
  <c r="I485" i="3"/>
  <c r="I462" i="3"/>
  <c r="D481" i="3"/>
  <c r="D482" i="3"/>
  <c r="D483" i="3"/>
  <c r="D484" i="3"/>
  <c r="D461" i="3"/>
  <c r="I481" i="3"/>
  <c r="I482" i="3"/>
  <c r="I483" i="3"/>
  <c r="I461" i="3"/>
  <c r="I451" i="3"/>
  <c r="I452" i="3"/>
  <c r="I453" i="3"/>
  <c r="I454" i="3"/>
  <c r="I455" i="3"/>
  <c r="I456" i="3"/>
  <c r="I457" i="3"/>
  <c r="I458" i="3"/>
  <c r="I459" i="3"/>
  <c r="D454" i="3"/>
  <c r="D455" i="3"/>
  <c r="D456" i="3"/>
  <c r="D457" i="3"/>
  <c r="D458" i="3"/>
  <c r="D459" i="3"/>
  <c r="D460" i="3"/>
  <c r="D451" i="3"/>
  <c r="D452" i="3"/>
  <c r="D453" i="3"/>
  <c r="D450" i="3"/>
  <c r="I450" i="3"/>
  <c r="D445" i="3"/>
  <c r="D446" i="3"/>
  <c r="D447" i="3"/>
  <c r="D448" i="3"/>
  <c r="D449" i="3"/>
  <c r="I445" i="3"/>
  <c r="I446" i="3"/>
  <c r="I447" i="3"/>
  <c r="I448" i="3"/>
  <c r="I444" i="3"/>
  <c r="D444" i="3"/>
  <c r="I440" i="3"/>
  <c r="I441" i="3"/>
  <c r="I442" i="3"/>
  <c r="D440" i="3"/>
  <c r="D441" i="3"/>
  <c r="D442" i="3"/>
  <c r="D443" i="3"/>
  <c r="D439" i="3"/>
  <c r="I439" i="3"/>
  <c r="I435" i="3"/>
  <c r="I436" i="3"/>
  <c r="I437" i="3"/>
  <c r="I434" i="3"/>
  <c r="D435" i="3"/>
  <c r="D436" i="3"/>
  <c r="D437" i="3"/>
  <c r="D438" i="3"/>
  <c r="D434" i="3"/>
  <c r="I432" i="3"/>
  <c r="I431" i="3"/>
  <c r="D432" i="3"/>
  <c r="D433" i="3"/>
  <c r="D431" i="3"/>
  <c r="I421" i="3"/>
  <c r="I422" i="3"/>
  <c r="I423" i="3"/>
  <c r="I424" i="3"/>
  <c r="I425" i="3"/>
  <c r="I426" i="3"/>
  <c r="I427" i="3"/>
  <c r="I428" i="3"/>
  <c r="I429" i="3"/>
  <c r="I420" i="3"/>
  <c r="D421" i="3"/>
  <c r="D422" i="3"/>
  <c r="D423" i="3"/>
  <c r="D424" i="3"/>
  <c r="D425" i="3"/>
  <c r="D426" i="3"/>
  <c r="D427" i="3"/>
  <c r="D428" i="3"/>
  <c r="D429" i="3"/>
  <c r="D430" i="3"/>
  <c r="D420" i="3"/>
  <c r="I418" i="3"/>
  <c r="I417" i="3"/>
  <c r="D418" i="3"/>
  <c r="D419" i="3"/>
  <c r="D417" i="3"/>
  <c r="I414" i="3"/>
  <c r="I415" i="3"/>
  <c r="I413" i="3"/>
  <c r="D414" i="3"/>
  <c r="D415" i="3"/>
  <c r="D416" i="3"/>
  <c r="D413" i="3"/>
  <c r="I407" i="3"/>
  <c r="I408" i="3"/>
  <c r="I409" i="3"/>
  <c r="I410" i="3"/>
  <c r="I411" i="3"/>
  <c r="I406" i="3"/>
  <c r="D407" i="3"/>
  <c r="D408" i="3"/>
  <c r="D409" i="3"/>
  <c r="D410" i="3"/>
  <c r="D411" i="3"/>
  <c r="D412" i="3"/>
  <c r="D406" i="3"/>
  <c r="I400" i="3"/>
  <c r="I401" i="3"/>
  <c r="I402" i="3"/>
  <c r="I403" i="3"/>
  <c r="I404" i="3"/>
  <c r="I399" i="3"/>
  <c r="D401" i="3"/>
  <c r="D402" i="3"/>
  <c r="D403" i="3"/>
  <c r="D404" i="3"/>
  <c r="D405" i="3"/>
  <c r="D400" i="3"/>
  <c r="D399" i="3"/>
  <c r="I391" i="3"/>
  <c r="I392" i="3"/>
  <c r="I393" i="3"/>
  <c r="I394" i="3"/>
  <c r="I395" i="3"/>
  <c r="I396" i="3"/>
  <c r="I397" i="3"/>
  <c r="I390" i="3"/>
  <c r="D391" i="3"/>
  <c r="D392" i="3"/>
  <c r="D393" i="3"/>
  <c r="D394" i="3"/>
  <c r="D395" i="3"/>
  <c r="D396" i="3"/>
  <c r="D397" i="3"/>
  <c r="D398" i="3"/>
  <c r="D390" i="3"/>
  <c r="I382" i="3"/>
  <c r="I383" i="3"/>
  <c r="I384" i="3"/>
  <c r="I385" i="3"/>
  <c r="I386" i="3"/>
  <c r="I387" i="3"/>
  <c r="I388" i="3"/>
  <c r="I381" i="3"/>
  <c r="D383" i="3"/>
  <c r="D384" i="3"/>
  <c r="D385" i="3"/>
  <c r="D386" i="3"/>
  <c r="D387" i="3"/>
  <c r="D388" i="3"/>
  <c r="D389" i="3"/>
  <c r="D382" i="3"/>
  <c r="D381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60" i="3"/>
  <c r="D380" i="3"/>
  <c r="D361" i="3"/>
  <c r="D360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4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I265" i="3"/>
  <c r="D265" i="3"/>
  <c r="I244" i="3"/>
  <c r="I245" i="3"/>
  <c r="I246" i="3"/>
  <c r="I247" i="3"/>
  <c r="I248" i="3"/>
  <c r="I249" i="3"/>
  <c r="I250" i="3"/>
  <c r="I251" i="3"/>
  <c r="I252" i="3"/>
  <c r="I253" i="3"/>
  <c r="I254" i="3"/>
  <c r="I257" i="3"/>
  <c r="I258" i="3"/>
  <c r="I259" i="3"/>
  <c r="I260" i="3"/>
  <c r="I261" i="3"/>
  <c r="I262" i="3"/>
  <c r="I263" i="3"/>
  <c r="I256" i="3"/>
  <c r="D257" i="3"/>
  <c r="D258" i="3"/>
  <c r="D259" i="3"/>
  <c r="D260" i="3"/>
  <c r="D261" i="3"/>
  <c r="D262" i="3"/>
  <c r="D263" i="3"/>
  <c r="D264" i="3"/>
  <c r="D256" i="3"/>
  <c r="I235" i="3"/>
  <c r="I236" i="3"/>
  <c r="I237" i="3"/>
  <c r="I238" i="3"/>
  <c r="I239" i="3"/>
  <c r="I240" i="3"/>
  <c r="I241" i="3"/>
  <c r="I242" i="3"/>
  <c r="I234" i="3"/>
  <c r="D235" i="3"/>
  <c r="D236" i="3"/>
  <c r="D237" i="3"/>
  <c r="D238" i="3"/>
  <c r="D239" i="3"/>
  <c r="D240" i="3"/>
  <c r="D241" i="3"/>
  <c r="D242" i="3"/>
  <c r="D234" i="3"/>
  <c r="D243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159" i="3"/>
  <c r="D1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3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9" i="3"/>
  <c r="D378" i="3"/>
  <c r="D148" i="3" l="1"/>
  <c r="D100" i="3"/>
  <c r="D36" i="3"/>
  <c r="D20" i="3"/>
  <c r="D132" i="3"/>
  <c r="D116" i="3"/>
  <c r="D84" i="3"/>
  <c r="D68" i="3"/>
  <c r="D52" i="3"/>
  <c r="D12" i="3"/>
  <c r="D4" i="3"/>
  <c r="D231" i="3"/>
  <c r="D227" i="3"/>
  <c r="D223" i="3"/>
  <c r="D221" i="3"/>
  <c r="D219" i="3"/>
  <c r="D215" i="3"/>
  <c r="D213" i="3"/>
  <c r="D211" i="3"/>
  <c r="D209" i="3"/>
  <c r="D207" i="3"/>
  <c r="D205" i="3"/>
  <c r="D203" i="3"/>
  <c r="D199" i="3"/>
  <c r="D197" i="3"/>
  <c r="D195" i="3"/>
  <c r="D193" i="3"/>
  <c r="D191" i="3"/>
  <c r="D189" i="3"/>
  <c r="D187" i="3"/>
  <c r="D183" i="3"/>
  <c r="D181" i="3"/>
  <c r="D179" i="3"/>
  <c r="D177" i="3"/>
  <c r="D175" i="3"/>
  <c r="D173" i="3"/>
  <c r="D171" i="3"/>
  <c r="D167" i="3"/>
  <c r="D163" i="3"/>
  <c r="D159" i="3"/>
  <c r="D157" i="3"/>
  <c r="D155" i="3"/>
  <c r="D153" i="3"/>
  <c r="D149" i="3"/>
  <c r="D147" i="3"/>
  <c r="D145" i="3"/>
  <c r="D141" i="3"/>
  <c r="D137" i="3"/>
  <c r="D133" i="3"/>
  <c r="D131" i="3"/>
  <c r="D129" i="3"/>
  <c r="D127" i="3"/>
  <c r="D125" i="3"/>
  <c r="D123" i="3"/>
  <c r="D121" i="3"/>
  <c r="D119" i="3"/>
  <c r="D117" i="3"/>
  <c r="D113" i="3"/>
  <c r="D111" i="3"/>
  <c r="D109" i="3"/>
  <c r="D107" i="3"/>
  <c r="D105" i="3"/>
  <c r="D103" i="3"/>
  <c r="D101" i="3"/>
  <c r="D99" i="3"/>
  <c r="D97" i="3"/>
  <c r="D95" i="3"/>
  <c r="D93" i="3"/>
  <c r="D91" i="3"/>
  <c r="D89" i="3"/>
  <c r="D87" i="3"/>
  <c r="D85" i="3"/>
  <c r="D83" i="3"/>
  <c r="D81" i="3"/>
  <c r="D79" i="3"/>
  <c r="D77" i="3"/>
  <c r="D73" i="3"/>
  <c r="D71" i="3"/>
  <c r="D69" i="3"/>
  <c r="D67" i="3"/>
  <c r="D65" i="3"/>
  <c r="D63" i="3"/>
  <c r="D61" i="3"/>
  <c r="D59" i="3"/>
  <c r="D57" i="3"/>
  <c r="D55" i="3"/>
  <c r="D53" i="3"/>
  <c r="D49" i="3"/>
  <c r="D47" i="3"/>
  <c r="D45" i="3"/>
  <c r="D43" i="3"/>
  <c r="D41" i="3"/>
  <c r="D39" i="3"/>
  <c r="D23" i="3"/>
  <c r="D37" i="3"/>
  <c r="D35" i="3"/>
  <c r="D33" i="3"/>
  <c r="D31" i="3"/>
  <c r="D29" i="3"/>
  <c r="D27" i="3"/>
  <c r="D25" i="3"/>
  <c r="D21" i="3"/>
  <c r="D19" i="3"/>
  <c r="D15" i="3"/>
  <c r="D3" i="3"/>
  <c r="D156" i="3"/>
  <c r="D140" i="3"/>
  <c r="D124" i="3"/>
  <c r="D108" i="3"/>
  <c r="D92" i="3"/>
  <c r="D76" i="3"/>
  <c r="D60" i="3"/>
  <c r="D44" i="3"/>
  <c r="D28" i="3"/>
  <c r="D232" i="3"/>
  <c r="D228" i="3"/>
  <c r="D224" i="3"/>
  <c r="D220" i="3"/>
  <c r="D216" i="3"/>
  <c r="D212" i="3"/>
  <c r="D208" i="3"/>
  <c r="D204" i="3"/>
  <c r="D200" i="3"/>
  <c r="D196" i="3"/>
  <c r="D192" i="3"/>
  <c r="D188" i="3"/>
  <c r="D186" i="3"/>
  <c r="D180" i="3"/>
  <c r="D178" i="3"/>
  <c r="D174" i="3"/>
  <c r="D170" i="3"/>
  <c r="D166" i="3"/>
  <c r="D162" i="3"/>
  <c r="D158" i="3"/>
  <c r="D152" i="3"/>
  <c r="D144" i="3"/>
  <c r="D138" i="3"/>
  <c r="D134" i="3"/>
  <c r="D130" i="3"/>
  <c r="D126" i="3"/>
  <c r="D120" i="3"/>
  <c r="D114" i="3"/>
  <c r="D110" i="3"/>
  <c r="D104" i="3"/>
  <c r="D98" i="3"/>
  <c r="D94" i="3"/>
  <c r="D88" i="3"/>
  <c r="D82" i="3"/>
  <c r="D78" i="3"/>
  <c r="D72" i="3"/>
  <c r="D66" i="3"/>
  <c r="D62" i="3"/>
  <c r="D58" i="3"/>
  <c r="D54" i="3"/>
  <c r="D50" i="3"/>
  <c r="D46" i="3"/>
  <c r="D42" i="3"/>
  <c r="D38" i="3"/>
  <c r="D34" i="3"/>
  <c r="D30" i="3"/>
  <c r="D26" i="3"/>
  <c r="D22" i="3"/>
  <c r="D16" i="3"/>
  <c r="D14" i="3"/>
  <c r="D10" i="3"/>
  <c r="D8" i="3"/>
  <c r="D17" i="3"/>
  <c r="D13" i="3"/>
  <c r="D9" i="3"/>
  <c r="D5" i="3"/>
  <c r="D230" i="3"/>
  <c r="D226" i="3"/>
  <c r="D222" i="3"/>
  <c r="D218" i="3"/>
  <c r="D214" i="3"/>
  <c r="D210" i="3"/>
  <c r="D206" i="3"/>
  <c r="D202" i="3"/>
  <c r="D198" i="3"/>
  <c r="D194" i="3"/>
  <c r="D190" i="3"/>
  <c r="D184" i="3"/>
  <c r="D182" i="3"/>
  <c r="D176" i="3"/>
  <c r="D172" i="3"/>
  <c r="D168" i="3"/>
  <c r="D164" i="3"/>
  <c r="D160" i="3"/>
  <c r="D154" i="3"/>
  <c r="D150" i="3"/>
  <c r="D146" i="3"/>
  <c r="D142" i="3"/>
  <c r="D136" i="3"/>
  <c r="D128" i="3"/>
  <c r="D122" i="3"/>
  <c r="D118" i="3"/>
  <c r="D112" i="3"/>
  <c r="D106" i="3"/>
  <c r="D102" i="3"/>
  <c r="D96" i="3"/>
  <c r="D90" i="3"/>
  <c r="D86" i="3"/>
  <c r="D80" i="3"/>
  <c r="D74" i="3"/>
  <c r="D70" i="3"/>
  <c r="D64" i="3"/>
  <c r="D56" i="3"/>
  <c r="D48" i="3"/>
  <c r="D40" i="3"/>
  <c r="D32" i="3"/>
  <c r="D24" i="3"/>
  <c r="D18" i="3"/>
  <c r="D6" i="3"/>
  <c r="D233" i="3"/>
  <c r="D217" i="3"/>
  <c r="D201" i="3"/>
  <c r="D185" i="3"/>
  <c r="D169" i="3"/>
  <c r="D151" i="3"/>
  <c r="D143" i="3"/>
  <c r="D135" i="3"/>
</calcChain>
</file>

<file path=xl/sharedStrings.xml><?xml version="1.0" encoding="utf-8"?>
<sst xmlns="http://schemas.openxmlformats.org/spreadsheetml/2006/main" count="2721" uniqueCount="1388">
  <si>
    <t>任务名称</t>
  </si>
  <si>
    <t>任务图标</t>
    <phoneticPr fontId="4" type="noConversion"/>
  </si>
  <si>
    <t>任务描述1</t>
  </si>
  <si>
    <t>功能ID链接</t>
  </si>
  <si>
    <t>奖励</t>
    <phoneticPr fontId="4" type="noConversion"/>
  </si>
  <si>
    <t>通关副本</t>
    <phoneticPr fontId="4" type="noConversion"/>
  </si>
  <si>
    <t>通关一般关卡18</t>
    <phoneticPr fontId="4" type="noConversion"/>
  </si>
  <si>
    <t>1,1,100;1,2,500;2,1,10</t>
    <phoneticPr fontId="4" type="noConversion"/>
  </si>
  <si>
    <t>成就ID</t>
    <phoneticPr fontId="1" type="noConversion"/>
  </si>
  <si>
    <t>完成该成就所需事件参数</t>
    <phoneticPr fontId="4" type="noConversion"/>
  </si>
  <si>
    <t>后续成就ID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</si>
  <si>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</si>
  <si>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</si>
  <si>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</si>
  <si>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des</t>
    <phoneticPr fontId="1" type="noConversion"/>
  </si>
  <si>
    <t>needevent</t>
    <phoneticPr fontId="1" type="noConversion"/>
  </si>
  <si>
    <t>needarg</t>
    <phoneticPr fontId="1" type="noConversion"/>
  </si>
  <si>
    <t>award</t>
    <phoneticPr fontId="1" type="noConversion"/>
  </si>
  <si>
    <t>nextid</t>
    <phoneticPr fontId="1" type="noConversion"/>
  </si>
  <si>
    <t>link</t>
    <phoneticPr fontId="1" type="noConversion"/>
  </si>
  <si>
    <t>int</t>
    <phoneticPr fontId="1" type="noConversion"/>
  </si>
  <si>
    <t>string</t>
    <phoneticPr fontId="1" type="noConversion"/>
  </si>
  <si>
    <t>preid</t>
    <phoneticPr fontId="1" type="noConversion"/>
  </si>
  <si>
    <t>前置成就id</t>
    <phoneticPr fontId="1" type="noConversion"/>
  </si>
  <si>
    <t>0或不填都行</t>
    <phoneticPr fontId="1" type="noConversion"/>
  </si>
  <si>
    <t>成功激活1块界石</t>
    <phoneticPr fontId="1" type="noConversion"/>
  </si>
  <si>
    <t>成功激活2块界石</t>
  </si>
  <si>
    <t>成功激活3块界石</t>
  </si>
  <si>
    <t>成功激活4块界石</t>
  </si>
  <si>
    <t>成功激活5块界石</t>
  </si>
  <si>
    <t>成功激活6块界石</t>
  </si>
  <si>
    <t>成功激活7块界石</t>
  </si>
  <si>
    <t>成功激活8块界石</t>
  </si>
  <si>
    <t>成功激活9块界石</t>
  </si>
  <si>
    <t>成功激活10块界石</t>
  </si>
  <si>
    <t>成功激活11块界石</t>
  </si>
  <si>
    <t>成功激活12块界石</t>
  </si>
  <si>
    <t>招募京剧猫2</t>
  </si>
  <si>
    <t>招募京剧猫3</t>
  </si>
  <si>
    <t>招募京剧猫4</t>
  </si>
  <si>
    <t>招募京剧猫5</t>
  </si>
  <si>
    <t>招募京剧猫6</t>
  </si>
  <si>
    <t>招募京剧猫7</t>
  </si>
  <si>
    <t>招募京剧猫8</t>
  </si>
  <si>
    <t>招募京剧猫9</t>
  </si>
  <si>
    <t>通关关卡1</t>
    <phoneticPr fontId="1" type="noConversion"/>
  </si>
  <si>
    <t>通关关卡2</t>
  </si>
  <si>
    <t>通关关卡3</t>
  </si>
  <si>
    <t>通关关卡4</t>
  </si>
  <si>
    <t>通关关卡5</t>
  </si>
  <si>
    <t>通关关卡6</t>
  </si>
  <si>
    <t>通关关卡7</t>
  </si>
  <si>
    <t>通关关卡8</t>
  </si>
  <si>
    <t>通关关卡9</t>
  </si>
  <si>
    <t>通关关卡10</t>
  </si>
  <si>
    <t>通关关卡11</t>
  </si>
  <si>
    <t>通关关卡12</t>
  </si>
  <si>
    <t>通关关卡13</t>
  </si>
  <si>
    <t>通关关卡14</t>
  </si>
  <si>
    <t>通关关卡15</t>
  </si>
  <si>
    <t>通关关卡16</t>
  </si>
  <si>
    <t>通关关卡17</t>
  </si>
  <si>
    <t>通关关卡18</t>
  </si>
  <si>
    <t>通关关卡19</t>
  </si>
  <si>
    <t>通关关卡20</t>
  </si>
  <si>
    <t>通关关卡21</t>
  </si>
  <si>
    <t>通关关卡22</t>
  </si>
  <si>
    <t>通关关卡23</t>
  </si>
  <si>
    <t>通关关卡24</t>
  </si>
  <si>
    <t>通关关卡25</t>
  </si>
  <si>
    <t>通关关卡26</t>
  </si>
  <si>
    <t>通关关卡27</t>
  </si>
  <si>
    <t>通关关卡28</t>
  </si>
  <si>
    <t>通关关卡29</t>
  </si>
  <si>
    <t>通关关卡30</t>
  </si>
  <si>
    <t>通关关卡31</t>
  </si>
  <si>
    <t>通关关卡32</t>
  </si>
  <si>
    <t>通关关卡33</t>
  </si>
  <si>
    <t>通关关卡34</t>
  </si>
  <si>
    <t>通关关卡35</t>
  </si>
  <si>
    <t>通关关卡36</t>
  </si>
  <si>
    <t>通关关卡37</t>
  </si>
  <si>
    <t>通关关卡38</t>
  </si>
  <si>
    <t>通关关卡39</t>
  </si>
  <si>
    <t>通关关卡40</t>
  </si>
  <si>
    <t>通关关卡41</t>
  </si>
  <si>
    <t>通关关卡42</t>
  </si>
  <si>
    <t>通关关卡43</t>
  </si>
  <si>
    <t>通关关卡44</t>
  </si>
  <si>
    <t>通关关卡45</t>
  </si>
  <si>
    <t>通关关卡46</t>
  </si>
  <si>
    <t>通关关卡47</t>
  </si>
  <si>
    <t>通关关卡48</t>
  </si>
  <si>
    <t>通关关卡49</t>
  </si>
  <si>
    <t>通关关卡50</t>
  </si>
  <si>
    <t>通关关卡51</t>
  </si>
  <si>
    <t>通关关卡52</t>
  </si>
  <si>
    <t>通关关卡53</t>
  </si>
  <si>
    <t>通关关卡54</t>
  </si>
  <si>
    <t>通关关卡55</t>
  </si>
  <si>
    <t>通关关卡56</t>
  </si>
  <si>
    <t>通关关卡57</t>
  </si>
  <si>
    <t>通关关卡58</t>
  </si>
  <si>
    <t>通关关卡59</t>
  </si>
  <si>
    <t>通关关卡60</t>
  </si>
  <si>
    <t>通关关卡61</t>
  </si>
  <si>
    <t>通关关卡62</t>
  </si>
  <si>
    <t>通关关卡63</t>
  </si>
  <si>
    <t>通关关卡64</t>
  </si>
  <si>
    <t>通关关卡65</t>
  </si>
  <si>
    <t>通关关卡66</t>
  </si>
  <si>
    <t>通关关卡67</t>
  </si>
  <si>
    <t>通关关卡68</t>
  </si>
  <si>
    <t>通关关卡69</t>
  </si>
  <si>
    <t>通关关卡70</t>
  </si>
  <si>
    <t>通关关卡71</t>
  </si>
  <si>
    <t>通关关卡72</t>
  </si>
  <si>
    <t>通关关卡73</t>
  </si>
  <si>
    <t>通关关卡74</t>
  </si>
  <si>
    <t>通关关卡75</t>
  </si>
  <si>
    <t>通关关卡76</t>
  </si>
  <si>
    <t>通关关卡77</t>
  </si>
  <si>
    <t>通关关卡78</t>
  </si>
  <si>
    <t>通关关卡79</t>
  </si>
  <si>
    <t>通关关卡80</t>
  </si>
  <si>
    <t>通关关卡81</t>
  </si>
  <si>
    <t>通关关卡82</t>
  </si>
  <si>
    <t>通关关卡83</t>
  </si>
  <si>
    <t>通关关卡84</t>
  </si>
  <si>
    <t>通关关卡85</t>
  </si>
  <si>
    <t>通关关卡86</t>
  </si>
  <si>
    <t>通关关卡87</t>
  </si>
  <si>
    <t>通关关卡88</t>
  </si>
  <si>
    <t>通关关卡89</t>
  </si>
  <si>
    <t>通关关卡90</t>
  </si>
  <si>
    <t>通关关卡91</t>
  </si>
  <si>
    <t>通关关卡92</t>
  </si>
  <si>
    <t>通关关卡93</t>
  </si>
  <si>
    <t>通关关卡94</t>
  </si>
  <si>
    <t>通关关卡95</t>
  </si>
  <si>
    <t>通关关卡96</t>
  </si>
  <si>
    <t>通关关卡97</t>
  </si>
  <si>
    <t>通关关卡98</t>
  </si>
  <si>
    <t>通关关卡99</t>
  </si>
  <si>
    <t>通关关卡100</t>
  </si>
  <si>
    <t>通关关卡101</t>
  </si>
  <si>
    <t>通关关卡102</t>
  </si>
  <si>
    <t>通关关卡103</t>
  </si>
  <si>
    <t>通关关卡104</t>
  </si>
  <si>
    <t>通关关卡105</t>
  </si>
  <si>
    <t>通关关卡106</t>
  </si>
  <si>
    <t>通关关卡107</t>
  </si>
  <si>
    <t>通关关卡108</t>
  </si>
  <si>
    <t>通关关卡109</t>
  </si>
  <si>
    <t>通关关卡110</t>
  </si>
  <si>
    <t>通关关卡111</t>
  </si>
  <si>
    <t>通关关卡112</t>
  </si>
  <si>
    <t>通关关卡113</t>
  </si>
  <si>
    <t>通关关卡114</t>
  </si>
  <si>
    <t>通关关卡115</t>
  </si>
  <si>
    <t>通关关卡116</t>
  </si>
  <si>
    <t>通关关卡117</t>
  </si>
  <si>
    <t>通关关卡119</t>
  </si>
  <si>
    <t>通关关卡120</t>
  </si>
  <si>
    <t>通关关卡121</t>
  </si>
  <si>
    <t>通关关卡122</t>
  </si>
  <si>
    <t>通关关卡123</t>
  </si>
  <si>
    <t>通关关卡124</t>
  </si>
  <si>
    <t>通关关卡125</t>
  </si>
  <si>
    <t>通关关卡126</t>
  </si>
  <si>
    <t>通关关卡127</t>
  </si>
  <si>
    <t>通关关卡128</t>
  </si>
  <si>
    <t>通关关卡129</t>
  </si>
  <si>
    <t>通关关卡130</t>
  </si>
  <si>
    <t>通关关卡131</t>
  </si>
  <si>
    <t>通关关卡132</t>
  </si>
  <si>
    <t>通关关卡133</t>
  </si>
  <si>
    <t>通关关卡134</t>
  </si>
  <si>
    <t>通关关卡135</t>
  </si>
  <si>
    <t>通关关卡136</t>
  </si>
  <si>
    <t>通关关卡137</t>
  </si>
  <si>
    <t>通关关卡138</t>
  </si>
  <si>
    <t>通关关卡139</t>
  </si>
  <si>
    <t>通关关卡140</t>
  </si>
  <si>
    <t>通关关卡141</t>
  </si>
  <si>
    <t>通关关卡142</t>
  </si>
  <si>
    <t>通关关卡143</t>
  </si>
  <si>
    <t>通关关卡144</t>
  </si>
  <si>
    <t>通关关卡145</t>
  </si>
  <si>
    <t>通关关卡146</t>
  </si>
  <si>
    <t>通关关卡147</t>
  </si>
  <si>
    <t>通关关卡148</t>
  </si>
  <si>
    <t>通关关卡149</t>
  </si>
  <si>
    <t>通关关卡150</t>
  </si>
  <si>
    <t>通关关卡151</t>
  </si>
  <si>
    <t>通关关卡152</t>
  </si>
  <si>
    <t>通关关卡153</t>
  </si>
  <si>
    <t>通关关卡154</t>
  </si>
  <si>
    <t>通关关卡155</t>
  </si>
  <si>
    <t>通关关卡156</t>
  </si>
  <si>
    <t>通关精英关卡2</t>
  </si>
  <si>
    <t>通关精英关卡3</t>
  </si>
  <si>
    <t>通关精英关卡4</t>
  </si>
  <si>
    <t>通关精英关卡5</t>
  </si>
  <si>
    <t>通关精英关卡6</t>
  </si>
  <si>
    <t>通关精英关卡7</t>
  </si>
  <si>
    <t>通关精英关卡8</t>
  </si>
  <si>
    <t>通关精英关卡9</t>
  </si>
  <si>
    <t>通关精英关卡10</t>
  </si>
  <si>
    <t>通关精英关卡11</t>
  </si>
  <si>
    <t>通关精英关卡12</t>
  </si>
  <si>
    <t>通关精英关卡13</t>
  </si>
  <si>
    <t>通关精英关卡14</t>
  </si>
  <si>
    <t>通关精英关卡15</t>
  </si>
  <si>
    <t>通关精英关卡16</t>
  </si>
  <si>
    <t>通关精英关卡17</t>
  </si>
  <si>
    <t>通关精英关卡18</t>
  </si>
  <si>
    <t>通关精英关卡19</t>
  </si>
  <si>
    <t>通关精英关卡20</t>
  </si>
  <si>
    <t>通关精英关卡21</t>
  </si>
  <si>
    <t>通关精英关卡22</t>
  </si>
  <si>
    <t>通关精英关卡23</t>
  </si>
  <si>
    <t>通关精英关卡24</t>
  </si>
  <si>
    <t>通关精英关卡25</t>
  </si>
  <si>
    <t>通关精英关卡26</t>
  </si>
  <si>
    <t>通关精英关卡27</t>
  </si>
  <si>
    <t>通关精英关卡28</t>
  </si>
  <si>
    <t>通关精英关卡29</t>
  </si>
  <si>
    <t>通关精英关卡30</t>
  </si>
  <si>
    <t>通关精英关卡31</t>
  </si>
  <si>
    <t>通关精英关卡32</t>
  </si>
  <si>
    <t>通关精英关卡33</t>
  </si>
  <si>
    <t>通关精英关卡34</t>
  </si>
  <si>
    <t>通关精英关卡35</t>
  </si>
  <si>
    <t>通关精英关卡36</t>
  </si>
  <si>
    <t>通关精英关卡37</t>
  </si>
  <si>
    <t>通关精英关卡38</t>
  </si>
  <si>
    <t>通关精英关卡39</t>
  </si>
  <si>
    <t>通关精英关卡40</t>
  </si>
  <si>
    <t>通关精英关卡41</t>
  </si>
  <si>
    <t>通关精英关卡42</t>
  </si>
  <si>
    <t>通关精英关卡43</t>
  </si>
  <si>
    <t>通关精英关卡44</t>
  </si>
  <si>
    <t>通关精英关卡45</t>
  </si>
  <si>
    <t>通关精英关卡46</t>
  </si>
  <si>
    <t>通关精英关卡47</t>
  </si>
  <si>
    <t>通关精英关卡48</t>
  </si>
  <si>
    <t>通关精英关卡49</t>
  </si>
  <si>
    <t>通关精英关卡50</t>
  </si>
  <si>
    <t>通关精英关卡51</t>
  </si>
  <si>
    <t>通关精英关卡52</t>
  </si>
  <si>
    <t>通关精英关卡53</t>
  </si>
  <si>
    <t>通关精英关卡54</t>
  </si>
  <si>
    <t>通关精英关卡55</t>
  </si>
  <si>
    <t>通关精英关卡56</t>
  </si>
  <si>
    <t>通关精英关卡57</t>
  </si>
  <si>
    <t>通关精英关卡58</t>
  </si>
  <si>
    <t>通关精英关卡59</t>
  </si>
  <si>
    <t>通关精英关卡60</t>
  </si>
  <si>
    <t>通关精英关卡61</t>
  </si>
  <si>
    <t>通关精英关卡62</t>
  </si>
  <si>
    <t>通关精英关卡63</t>
  </si>
  <si>
    <t>通关精英关卡64</t>
  </si>
  <si>
    <t>通关精英关卡65</t>
  </si>
  <si>
    <t>通关精英关卡66</t>
  </si>
  <si>
    <t>通关精英关卡67</t>
  </si>
  <si>
    <t>通关精英关卡68</t>
  </si>
  <si>
    <t>通关精英关卡69</t>
  </si>
  <si>
    <t>通关精英关卡70</t>
  </si>
  <si>
    <t>通关精英关卡71</t>
  </si>
  <si>
    <t>通关精英关卡72</t>
  </si>
  <si>
    <t>通关精英关卡73</t>
  </si>
  <si>
    <t>通关精英关卡74</t>
  </si>
  <si>
    <t>通关精英关卡75</t>
  </si>
  <si>
    <t>强化韵纹2</t>
  </si>
  <si>
    <t>强化韵纹3</t>
  </si>
  <si>
    <t>强化韵纹4</t>
  </si>
  <si>
    <t>强化韵纹5</t>
  </si>
  <si>
    <t>强化韵纹6</t>
  </si>
  <si>
    <t>强化韵纹7</t>
  </si>
  <si>
    <t>强化韵纹8</t>
  </si>
  <si>
    <t>强化韵纹9</t>
  </si>
  <si>
    <t>强化韵纹10</t>
  </si>
  <si>
    <t>激活界石2</t>
  </si>
  <si>
    <t>激活界石3</t>
  </si>
  <si>
    <t>激活界石4</t>
  </si>
  <si>
    <t>激活界石5</t>
  </si>
  <si>
    <t>激活界石6</t>
  </si>
  <si>
    <t>激活界石7</t>
  </si>
  <si>
    <t>激活界石8</t>
  </si>
  <si>
    <t>激活界石9</t>
  </si>
  <si>
    <t>激活界石10</t>
  </si>
  <si>
    <t>激活界石11</t>
  </si>
  <si>
    <t>激活界石12</t>
  </si>
  <si>
    <t>升级角色2</t>
  </si>
  <si>
    <t>升级角色3</t>
  </si>
  <si>
    <t>升级角色4</t>
  </si>
  <si>
    <t>升级角色5</t>
  </si>
  <si>
    <t>升级角色6</t>
  </si>
  <si>
    <t>升级角色7</t>
  </si>
  <si>
    <t>升级角色8</t>
  </si>
  <si>
    <t>升级角色9</t>
  </si>
  <si>
    <t>升级角色10</t>
  </si>
  <si>
    <t>升级角色11</t>
  </si>
  <si>
    <t>升级角色12</t>
  </si>
  <si>
    <t>升级角色13</t>
  </si>
  <si>
    <t>升级角色14</t>
  </si>
  <si>
    <t>升级角色15</t>
  </si>
  <si>
    <t>升级角色16</t>
  </si>
  <si>
    <t>升级角色17</t>
  </si>
  <si>
    <t>升级角色18</t>
  </si>
  <si>
    <t>升级角色19</t>
  </si>
  <si>
    <t>升级角色20</t>
  </si>
  <si>
    <t>升级角色21</t>
  </si>
  <si>
    <t>升级角色22</t>
  </si>
  <si>
    <t>升级角色23</t>
  </si>
  <si>
    <t>升级角色24</t>
  </si>
  <si>
    <t>升级角色25</t>
  </si>
  <si>
    <t>升级角色26</t>
  </si>
  <si>
    <t>升级角色27</t>
  </si>
  <si>
    <t>升级角色28</t>
  </si>
  <si>
    <t>升级角色29</t>
  </si>
  <si>
    <t>升级角色30</t>
  </si>
  <si>
    <t>升级角色31</t>
  </si>
  <si>
    <t>升级角色32</t>
  </si>
  <si>
    <t>升级角色33</t>
  </si>
  <si>
    <t>升级角色34</t>
  </si>
  <si>
    <t>升级角色35</t>
  </si>
  <si>
    <t>升级角色36</t>
  </si>
  <si>
    <t>升级角色37</t>
  </si>
  <si>
    <t>升级角色38</t>
  </si>
  <si>
    <t>升级角色39</t>
  </si>
  <si>
    <t>升级角色40</t>
  </si>
  <si>
    <t>升级角色41</t>
  </si>
  <si>
    <t>升级角色42</t>
  </si>
  <si>
    <t>升级角色43</t>
  </si>
  <si>
    <t>升级角色44</t>
  </si>
  <si>
    <t>升级角色45</t>
  </si>
  <si>
    <t>升级角色46</t>
  </si>
  <si>
    <t>升级角色47</t>
  </si>
  <si>
    <t>升级角色48</t>
  </si>
  <si>
    <t>升级角色49</t>
  </si>
  <si>
    <t>升级角色50</t>
  </si>
  <si>
    <t>升级角色51</t>
  </si>
  <si>
    <t>升级角色52</t>
  </si>
  <si>
    <t>升级角色53</t>
  </si>
  <si>
    <t>升级角色54</t>
  </si>
  <si>
    <t>升级角色55</t>
  </si>
  <si>
    <t>升级角色56</t>
  </si>
  <si>
    <t>升级角色57</t>
  </si>
  <si>
    <t>升级角色58</t>
  </si>
  <si>
    <t>升级角色59</t>
  </si>
  <si>
    <t>升级角色60</t>
  </si>
  <si>
    <t>升级角色61</t>
  </si>
  <si>
    <t>升级角色62</t>
  </si>
  <si>
    <t>升级角色63</t>
  </si>
  <si>
    <t>升级角色64</t>
  </si>
  <si>
    <t>升级角色65</t>
  </si>
  <si>
    <t>升级角色66</t>
  </si>
  <si>
    <t>升级角色67</t>
  </si>
  <si>
    <t>升级角色68</t>
  </si>
  <si>
    <t>升级角色69</t>
  </si>
  <si>
    <t>升级角色70</t>
  </si>
  <si>
    <t>升级角色71</t>
  </si>
  <si>
    <t>升级角色72</t>
  </si>
  <si>
    <t>升级角色73</t>
  </si>
  <si>
    <t>升级角色74</t>
  </si>
  <si>
    <t>升级角色75</t>
  </si>
  <si>
    <t>升级角色76</t>
  </si>
  <si>
    <t>升级角色77</t>
  </si>
  <si>
    <t>升级角色78</t>
  </si>
  <si>
    <t>升级角色79</t>
  </si>
  <si>
    <t>升级角色80</t>
  </si>
  <si>
    <t>升级VIP等级2</t>
  </si>
  <si>
    <t>升级VIP等级3</t>
  </si>
  <si>
    <t>升级VIP等级4</t>
  </si>
  <si>
    <t>升级VIP等级5</t>
  </si>
  <si>
    <t>升级VIP等级6</t>
  </si>
  <si>
    <t>升级VIP等级7</t>
  </si>
  <si>
    <t>升级VIP等级8</t>
  </si>
  <si>
    <t>升级VIP等级9</t>
  </si>
  <si>
    <t>升级VIP等级10</t>
  </si>
  <si>
    <t>升级VIP等级11</t>
  </si>
  <si>
    <t>升级VIP等级12</t>
  </si>
  <si>
    <t>升级VIP等级13</t>
  </si>
  <si>
    <t>升级VIP等级14</t>
  </si>
  <si>
    <t>升级VIP等级15</t>
  </si>
  <si>
    <t>战斗力提升2</t>
  </si>
  <si>
    <t>战斗力提升3</t>
  </si>
  <si>
    <t>战斗力提升4</t>
  </si>
  <si>
    <t>战斗力提升5</t>
  </si>
  <si>
    <t>战斗力提升6</t>
  </si>
  <si>
    <t>战斗力提升7</t>
  </si>
  <si>
    <t>战斗力提升8</t>
  </si>
  <si>
    <t>战斗力提升9</t>
  </si>
  <si>
    <t>战斗力提升10</t>
  </si>
  <si>
    <t>战斗力提升11</t>
  </si>
  <si>
    <t>战斗力提升12</t>
  </si>
  <si>
    <t>战斗力提升13</t>
  </si>
  <si>
    <t>战斗力提升14</t>
  </si>
  <si>
    <t>战斗力提升15</t>
  </si>
  <si>
    <t>战斗力提升16</t>
  </si>
  <si>
    <t>战斗力提升17</t>
  </si>
  <si>
    <t>战斗力提升18</t>
  </si>
  <si>
    <t>战斗力提升19</t>
  </si>
  <si>
    <t>战斗力提升20</t>
  </si>
  <si>
    <t>战斗力提升21</t>
  </si>
  <si>
    <t>解锁助阵位2</t>
  </si>
  <si>
    <t>解锁助阵位3</t>
  </si>
  <si>
    <t>解锁助阵位4</t>
  </si>
  <si>
    <t>解锁助阵位5</t>
  </si>
  <si>
    <t>解锁助阵位6</t>
  </si>
  <si>
    <t>解锁助阵位7</t>
  </si>
  <si>
    <t>拥有紫色品质京剧猫2</t>
  </si>
  <si>
    <t>拥有紫色品质京剧猫3</t>
  </si>
  <si>
    <t>拥有紫色品质京剧猫4</t>
  </si>
  <si>
    <t>拥有紫色品质京剧猫5</t>
  </si>
  <si>
    <t>拥有紫色品质京剧猫6</t>
  </si>
  <si>
    <t>拥有紫色品质京剧猫7</t>
  </si>
  <si>
    <t>拥有紫色品质京剧猫8</t>
  </si>
  <si>
    <t>拥有紫色品质京剧猫9</t>
  </si>
  <si>
    <t>拥有四星京剧猫2</t>
  </si>
  <si>
    <t>拥有四星京剧猫3</t>
  </si>
  <si>
    <t>拥有四星京剧猫4</t>
  </si>
  <si>
    <t>拥有四星京剧猫5</t>
  </si>
  <si>
    <t>拥有四星京剧猫6</t>
  </si>
  <si>
    <t>拥有四星京剧猫7</t>
  </si>
  <si>
    <t>拥有四星京剧猫8</t>
  </si>
  <si>
    <t>拥有四星京剧猫9</t>
  </si>
  <si>
    <t>int</t>
  </si>
  <si>
    <t>id</t>
  </si>
  <si>
    <t>培养助阵位2</t>
  </si>
  <si>
    <t>培养助阵位3</t>
  </si>
  <si>
    <t>培养助阵位4</t>
  </si>
  <si>
    <t>培养助阵位5</t>
  </si>
  <si>
    <t>培养助阵位6</t>
  </si>
  <si>
    <t>培养助阵位7</t>
  </si>
  <si>
    <t>排位赛胜利2</t>
  </si>
  <si>
    <t>排位赛胜利3</t>
  </si>
  <si>
    <t>排位赛胜利4</t>
  </si>
  <si>
    <t>激活多个角色1</t>
    <phoneticPr fontId="1" type="noConversion"/>
  </si>
  <si>
    <t>激活多个角色2</t>
  </si>
  <si>
    <t>激活多个角色3</t>
  </si>
  <si>
    <t>勇气试炼胜场2</t>
  </si>
  <si>
    <t>勇气试炼胜场3</t>
  </si>
  <si>
    <t>勇气试炼胜场4</t>
  </si>
  <si>
    <t>勇气试炼胜场5</t>
  </si>
  <si>
    <t>勇气试炼胜场6</t>
  </si>
  <si>
    <t>勇气试炼胜场7</t>
  </si>
  <si>
    <t>勇气试炼胜场8</t>
  </si>
  <si>
    <t>勇气试炼胜场9</t>
  </si>
  <si>
    <t>勇气试炼胜场10</t>
  </si>
  <si>
    <t>勇气试炼胜场11</t>
  </si>
  <si>
    <t>累计释放韵功2</t>
  </si>
  <si>
    <t>累计释放韵功3</t>
  </si>
  <si>
    <t>累计释放韵功4</t>
  </si>
  <si>
    <t>累计释放韵功5</t>
  </si>
  <si>
    <t>累计释放韵力激发2</t>
  </si>
  <si>
    <t>累计释放韵力激发3</t>
  </si>
  <si>
    <t>累计释放韵力激发4</t>
  </si>
  <si>
    <t>累计释放韵力激发5</t>
  </si>
  <si>
    <t>累计召唤京剧猫2</t>
  </si>
  <si>
    <t>累计召唤京剧猫3</t>
  </si>
  <si>
    <t>累计召唤京剧猫4</t>
  </si>
  <si>
    <t>累计召唤京剧猫5</t>
  </si>
  <si>
    <t>累计召唤京剧猫6</t>
  </si>
  <si>
    <t>成为好友2</t>
  </si>
  <si>
    <t>成为好友3</t>
  </si>
  <si>
    <t>成为好友4</t>
  </si>
  <si>
    <t>成为好友5</t>
  </si>
  <si>
    <t>成为好友6</t>
  </si>
  <si>
    <t>成为好友7</t>
  </si>
  <si>
    <t>成为好友8</t>
  </si>
  <si>
    <t>成为好友9</t>
  </si>
  <si>
    <t>成为好友10</t>
  </si>
  <si>
    <t>成为好友11</t>
  </si>
  <si>
    <t>拥有五级宝石5</t>
  </si>
  <si>
    <t>拥有五级宝石2</t>
  </si>
  <si>
    <t>拥有五级宝石3</t>
  </si>
  <si>
    <t>拥有五级宝石4</t>
  </si>
  <si>
    <t>拥有十级宝石2</t>
  </si>
  <si>
    <t>拥有十级宝石3</t>
  </si>
  <si>
    <t>拥有十级宝石4</t>
  </si>
  <si>
    <t>拥有十级宝石5</t>
  </si>
  <si>
    <t>拥有十五级宝石2</t>
  </si>
  <si>
    <t>拥有十五级宝石3</t>
  </si>
  <si>
    <t>拥有十五级宝石4</t>
  </si>
  <si>
    <t>拥有十五级宝石5</t>
  </si>
  <si>
    <t>伶人招募1</t>
    <phoneticPr fontId="1" type="noConversion"/>
  </si>
  <si>
    <t>伶人招募2</t>
  </si>
  <si>
    <t>伶人招募3</t>
  </si>
  <si>
    <t>伶人招募4</t>
  </si>
  <si>
    <t>伶人招募5</t>
  </si>
  <si>
    <t>名伶招募1</t>
    <phoneticPr fontId="1" type="noConversion"/>
  </si>
  <si>
    <t>名伶招募2</t>
  </si>
  <si>
    <t>名伶招募3</t>
  </si>
  <si>
    <t>名伶招募4</t>
  </si>
  <si>
    <t>名伶招募5</t>
  </si>
  <si>
    <t>无限挑战2</t>
  </si>
  <si>
    <t>无限挑战3</t>
  </si>
  <si>
    <t>排序权重</t>
    <phoneticPr fontId="1" type="noConversion"/>
  </si>
  <si>
    <t xml:space="preserve"> </t>
    <phoneticPr fontId="1" type="noConversion"/>
  </si>
  <si>
    <t>排列权重
数字越小越靠左
成就面板，从左至右分别为可领取区域、不可领取区域、已完成区域。在各自区域内，也会按照这个排列权重排列成就</t>
    <phoneticPr fontId="1" type="noConversion"/>
  </si>
  <si>
    <t>string</t>
  </si>
  <si>
    <t>name</t>
  </si>
  <si>
    <t>icon</t>
  </si>
  <si>
    <t>des</t>
  </si>
  <si>
    <t>link</t>
  </si>
  <si>
    <t>needevent</t>
  </si>
  <si>
    <t>needarg</t>
  </si>
  <si>
    <t>award</t>
  </si>
  <si>
    <t>nextid</t>
  </si>
  <si>
    <t>preid</t>
  </si>
  <si>
    <t>通关一般关卡1-02</t>
  </si>
  <si>
    <t>通关一般关卡1-03</t>
  </si>
  <si>
    <t>通关一般关卡1-04</t>
  </si>
  <si>
    <t>通关一般关卡1-05</t>
  </si>
  <si>
    <t>通关一般关卡1-06</t>
  </si>
  <si>
    <t>通关一般关卡2-01</t>
  </si>
  <si>
    <t>通关一般关卡2-02</t>
  </si>
  <si>
    <t>通关一般关卡2-05</t>
  </si>
  <si>
    <t>通关一般关卡2-07</t>
  </si>
  <si>
    <t>通关一般关卡3-01</t>
  </si>
  <si>
    <t>通关一般关卡3-02</t>
  </si>
  <si>
    <t>通关一般关卡3-04</t>
  </si>
  <si>
    <t>通关一般关卡3-05</t>
  </si>
  <si>
    <t>通关一般关卡3-07</t>
  </si>
  <si>
    <t>通关一般关卡3-08</t>
  </si>
  <si>
    <t>通关一般关卡3-10</t>
  </si>
  <si>
    <t>通关一般关卡3-11</t>
  </si>
  <si>
    <t>通关一般关卡4-01</t>
  </si>
  <si>
    <t>通关一般关卡4-02</t>
  </si>
  <si>
    <t>通关一般关卡4-04</t>
  </si>
  <si>
    <t>通关一般关卡4-05</t>
  </si>
  <si>
    <t>通关一般关卡4-07</t>
  </si>
  <si>
    <t>通关一般关卡4-08</t>
  </si>
  <si>
    <t>通关一般关卡4-10</t>
  </si>
  <si>
    <t>通关一般关卡4-11</t>
  </si>
  <si>
    <t>通关一般关卡5-01</t>
  </si>
  <si>
    <t>通关一般关卡5-02</t>
  </si>
  <si>
    <t>通关一般关卡5-04</t>
  </si>
  <si>
    <t>通关一般关卡5-05</t>
  </si>
  <si>
    <t>通关一般关卡5-07</t>
  </si>
  <si>
    <t>通关一般关卡5-08</t>
  </si>
  <si>
    <t>通关一般关卡5-10</t>
  </si>
  <si>
    <t>通关一般关卡5-11</t>
  </si>
  <si>
    <t>通关一般关卡6-01</t>
  </si>
  <si>
    <t>通关一般关卡6-02</t>
  </si>
  <si>
    <t>通关一般关卡6-04</t>
  </si>
  <si>
    <t>通关一般关卡6-05</t>
  </si>
  <si>
    <t>通关一般关卡6-07</t>
  </si>
  <si>
    <t>通关一般关卡6-08</t>
  </si>
  <si>
    <t>通关一般关卡6-10</t>
  </si>
  <si>
    <t>通关一般关卡6-11</t>
  </si>
  <si>
    <t>通关一般关卡7-01</t>
  </si>
  <si>
    <t>通关一般关卡7-02</t>
  </si>
  <si>
    <t>通关一般关卡7-04</t>
  </si>
  <si>
    <t>通关一般关卡7-05</t>
  </si>
  <si>
    <t>通关一般关卡7-07</t>
  </si>
  <si>
    <t>通关一般关卡7-08</t>
  </si>
  <si>
    <t>通关一般关卡7-10</t>
  </si>
  <si>
    <t>通关一般关卡7-11</t>
  </si>
  <si>
    <t>通关一般关卡8-01</t>
  </si>
  <si>
    <t>通关一般关卡8-02</t>
  </si>
  <si>
    <t>通关一般关卡8-04</t>
  </si>
  <si>
    <t>通关一般关卡8-05</t>
  </si>
  <si>
    <t>通关一般关卡8-07</t>
  </si>
  <si>
    <t>通关一般关卡8-08</t>
  </si>
  <si>
    <t>通关一般关卡8-10</t>
  </si>
  <si>
    <t>通关一般关卡8-11</t>
  </si>
  <si>
    <t>通关一般关卡9-01</t>
  </si>
  <si>
    <t>通关一般关卡9-02</t>
  </si>
  <si>
    <t>通关一般关卡9-04</t>
  </si>
  <si>
    <t>通关一般关卡9-05</t>
  </si>
  <si>
    <t>通关一般关卡9-07</t>
  </si>
  <si>
    <t>通关一般关卡9-08</t>
  </si>
  <si>
    <t>通关一般关卡9-10</t>
  </si>
  <si>
    <t>通关一般关卡9-11</t>
  </si>
  <si>
    <t>通关一般关卡10-01</t>
  </si>
  <si>
    <t>通关一般关卡10-02</t>
  </si>
  <si>
    <t>通关一般关卡10-04</t>
  </si>
  <si>
    <t>通关一般关卡10-05</t>
  </si>
  <si>
    <t>通关一般关卡10-07</t>
  </si>
  <si>
    <t>通关一般关卡10-08</t>
  </si>
  <si>
    <t>通关一般关卡10-10</t>
  </si>
  <si>
    <t>通关一般关卡10-11</t>
  </si>
  <si>
    <t>通关一般关卡11-01</t>
  </si>
  <si>
    <t>通关一般关卡11-02</t>
  </si>
  <si>
    <t>通关一般关卡11-04</t>
  </si>
  <si>
    <t>通关一般关卡11-05</t>
  </si>
  <si>
    <t>通关一般关卡11-07</t>
  </si>
  <si>
    <t>通关一般关卡11-08</t>
  </si>
  <si>
    <t>通关一般关卡11-10</t>
  </si>
  <si>
    <t>通关一般关卡11-11</t>
  </si>
  <si>
    <t>通关一般关卡12-01</t>
  </si>
  <si>
    <t>通关一般关卡12-02</t>
  </si>
  <si>
    <t>通关一般关卡12-04</t>
  </si>
  <si>
    <t>通关一般关卡12-05</t>
  </si>
  <si>
    <t>通关一般关卡12-07</t>
  </si>
  <si>
    <t>通关一般关卡12-08</t>
  </si>
  <si>
    <t>通关一般关卡12-10</t>
  </si>
  <si>
    <t>通关一般关卡12-11</t>
  </si>
  <si>
    <t>通关一般关卡13-01</t>
  </si>
  <si>
    <t>通关一般关卡13-02</t>
  </si>
  <si>
    <t>通关一般关卡13-04</t>
  </si>
  <si>
    <t>通关一般关卡13-05</t>
  </si>
  <si>
    <t>通关一般关卡13-07</t>
  </si>
  <si>
    <t>通关一般关卡13-08</t>
  </si>
  <si>
    <t>通关一般关卡13-10</t>
  </si>
  <si>
    <t>通关一般关卡13-11</t>
  </si>
  <si>
    <t>通关一般关卡14-01</t>
  </si>
  <si>
    <t>通关一般关卡14-02</t>
  </si>
  <si>
    <t>通关一般关卡14-04</t>
  </si>
  <si>
    <t>通关一般关卡14-05</t>
  </si>
  <si>
    <t>通关一般关卡14-07</t>
  </si>
  <si>
    <t>通关一般关卡14-08</t>
  </si>
  <si>
    <t>通关一般关卡14-10</t>
  </si>
  <si>
    <t>通关一般关卡14-11</t>
  </si>
  <si>
    <t>通关一般关卡15-01</t>
  </si>
  <si>
    <t>通关一般关卡15-02</t>
  </si>
  <si>
    <t>通关一般关卡15-04</t>
  </si>
  <si>
    <t>通关一般关卡15-05</t>
  </si>
  <si>
    <t>通关一般关卡15-07</t>
  </si>
  <si>
    <t>通关一般关卡15-08</t>
  </si>
  <si>
    <t>通关一般关卡15-10</t>
  </si>
  <si>
    <t>通关一般关卡15-11</t>
  </si>
  <si>
    <t>通关一般关卡16-01</t>
  </si>
  <si>
    <t>通关一般关卡16-02</t>
  </si>
  <si>
    <t>通关一般关卡16-04</t>
  </si>
  <si>
    <t>通关一般关卡16-05</t>
  </si>
  <si>
    <t>通关一般关卡16-07</t>
  </si>
  <si>
    <t>通关一般关卡16-08</t>
  </si>
  <si>
    <t>通关一般关卡16-10</t>
  </si>
  <si>
    <t>通关一般关卡16-11</t>
  </si>
  <si>
    <t>通关一般关卡17-01</t>
  </si>
  <si>
    <t>通关一般关卡17-02</t>
  </si>
  <si>
    <t>通关一般关卡17-04</t>
  </si>
  <si>
    <t>通关一般关卡17-05</t>
  </si>
  <si>
    <t>通关一般关卡17-07</t>
  </si>
  <si>
    <t>通关一般关卡17-08</t>
  </si>
  <si>
    <t>通关一般关卡17-10</t>
  </si>
  <si>
    <t>通关一般关卡17-11</t>
  </si>
  <si>
    <t>通关一般关卡18-01</t>
  </si>
  <si>
    <t>通关一般关卡18-02</t>
  </si>
  <si>
    <t>通关一般关卡18-04</t>
  </si>
  <si>
    <t>通关一般关卡18-05</t>
  </si>
  <si>
    <t>通关一般关卡18-07</t>
  </si>
  <si>
    <t>通关一般关卡18-08</t>
  </si>
  <si>
    <t>通关一般关卡18-10</t>
  </si>
  <si>
    <t>通关一般关卡18-11</t>
  </si>
  <si>
    <t>通关一般关卡19-01</t>
  </si>
  <si>
    <t>通关一般关卡19-02</t>
  </si>
  <si>
    <t>通关一般关卡19-04</t>
  </si>
  <si>
    <t>通关一般关卡19-05</t>
  </si>
  <si>
    <t>通关一般关卡19-07</t>
  </si>
  <si>
    <t>通关一般关卡19-08</t>
  </si>
  <si>
    <t>通关一般关卡19-10</t>
  </si>
  <si>
    <t>通关一般关卡19-11</t>
  </si>
  <si>
    <t>通关一般关卡20-01</t>
  </si>
  <si>
    <t>通关一般关卡20-02</t>
  </si>
  <si>
    <t>通关一般关卡20-04</t>
  </si>
  <si>
    <t>通关一般关卡20-05</t>
  </si>
  <si>
    <t>通关一般关卡20-07</t>
  </si>
  <si>
    <t>通关一般关卡20-08</t>
  </si>
  <si>
    <t>通关一般关卡20-10</t>
  </si>
  <si>
    <t>通关一般关卡20-11</t>
  </si>
  <si>
    <t>通关精英关卡3-03</t>
  </si>
  <si>
    <t>通关精英关卡3-06</t>
  </si>
  <si>
    <t>通关精英关卡3-09</t>
  </si>
  <si>
    <t>通关精英关卡3-12</t>
  </si>
  <si>
    <t>通关精英关卡4-03</t>
  </si>
  <si>
    <t>通关精英关卡4-06</t>
  </si>
  <si>
    <t>通关精英关卡4-09</t>
  </si>
  <si>
    <t>通关精英关卡4-12</t>
  </si>
  <si>
    <t>通关精英关卡5-03</t>
  </si>
  <si>
    <t>通关精英关卡5-06</t>
  </si>
  <si>
    <t>通关精英关卡5-09</t>
  </si>
  <si>
    <t>通关精英关卡5-12</t>
  </si>
  <si>
    <t>通关精英关卡6-03</t>
  </si>
  <si>
    <t>通关精英关卡6-06</t>
  </si>
  <si>
    <t>通关精英关卡6-09</t>
  </si>
  <si>
    <t>通关精英关卡6-12</t>
  </si>
  <si>
    <t>通关精英关卡7-03</t>
  </si>
  <si>
    <t>通关精英关卡7-06</t>
  </si>
  <si>
    <t>通关精英关卡7-09</t>
  </si>
  <si>
    <t>通关精英关卡7-12</t>
  </si>
  <si>
    <t>通关精英关卡8-03</t>
  </si>
  <si>
    <t>通关精英关卡8-06</t>
  </si>
  <si>
    <t>通关精英关卡8-09</t>
  </si>
  <si>
    <t>通关精英关卡8-12</t>
  </si>
  <si>
    <t>通关精英关卡9-03</t>
  </si>
  <si>
    <t>通关精英关卡9-06</t>
  </si>
  <si>
    <t>通关精英关卡9-09</t>
  </si>
  <si>
    <t>通关精英关卡9-12</t>
  </si>
  <si>
    <t>通关精英关卡10-03</t>
  </si>
  <si>
    <t>通关精英关卡10-06</t>
  </si>
  <si>
    <t>通关精英关卡10-09</t>
  </si>
  <si>
    <t>通关精英关卡10-12</t>
  </si>
  <si>
    <t>通关精英关卡11-03</t>
  </si>
  <si>
    <t>通关精英关卡11-06</t>
  </si>
  <si>
    <t>通关精英关卡11-09</t>
  </si>
  <si>
    <t>通关精英关卡11-12</t>
  </si>
  <si>
    <t>通关精英关卡12-03</t>
  </si>
  <si>
    <t>通关精英关卡12-06</t>
  </si>
  <si>
    <t>通关精英关卡12-09</t>
  </si>
  <si>
    <t>通关精英关卡12-12</t>
  </si>
  <si>
    <t>通关精英关卡13-03</t>
  </si>
  <si>
    <t>通关精英关卡13-06</t>
  </si>
  <si>
    <t>通关精英关卡13-09</t>
  </si>
  <si>
    <t>通关精英关卡13-12</t>
  </si>
  <si>
    <t>通关精英关卡14-03</t>
  </si>
  <si>
    <t>通关精英关卡14-06</t>
  </si>
  <si>
    <t>通关精英关卡14-09</t>
  </si>
  <si>
    <t>通关精英关卡14-12</t>
  </si>
  <si>
    <t>通关精英关卡15-03</t>
  </si>
  <si>
    <t>通关精英关卡15-06</t>
  </si>
  <si>
    <t>通关精英关卡15-09</t>
  </si>
  <si>
    <t>通关精英关卡15-12</t>
  </si>
  <si>
    <t>通关精英关卡16-03</t>
  </si>
  <si>
    <t>通关精英关卡16-06</t>
  </si>
  <si>
    <t>通关精英关卡16-09</t>
  </si>
  <si>
    <t>通关精英关卡16-12</t>
  </si>
  <si>
    <t>通关精英关卡17-03</t>
  </si>
  <si>
    <t>通关精英关卡17-06</t>
  </si>
  <si>
    <t>通关精英关卡17-09</t>
  </si>
  <si>
    <t>通关精英关卡17-12</t>
  </si>
  <si>
    <t>通关精英关卡18-03</t>
  </si>
  <si>
    <t>通关精英关卡18-06</t>
  </si>
  <si>
    <t>通关精英关卡18-09</t>
  </si>
  <si>
    <t>通关精英关卡18-12</t>
  </si>
  <si>
    <t>通关精英关卡19-03</t>
  </si>
  <si>
    <t>通关精英关卡19-06</t>
  </si>
  <si>
    <t>通关精英关卡19-09</t>
  </si>
  <si>
    <t>通关精英关卡19-12</t>
  </si>
  <si>
    <t>通关精英关卡20-03</t>
  </si>
  <si>
    <t>通关精英关卡20-06</t>
  </si>
  <si>
    <t>通关精英关卡20-09</t>
  </si>
  <si>
    <t>通关精英关卡20-12</t>
  </si>
  <si>
    <t>强化韵纹至1阶010级</t>
  </si>
  <si>
    <t>强化韵纹至2阶016级</t>
  </si>
  <si>
    <t>强化韵纹至3阶024级</t>
  </si>
  <si>
    <t>强化韵纹至4阶032级</t>
  </si>
  <si>
    <t>强化韵纹至5阶042级</t>
  </si>
  <si>
    <t>强化韵纹至6阶053级</t>
  </si>
  <si>
    <t>强化韵纹至7阶064级</t>
  </si>
  <si>
    <t>强化韵纹至8阶081级</t>
  </si>
  <si>
    <t>强化韵纹至9阶100级</t>
  </si>
  <si>
    <t>强化韵纹至10阶132级</t>
  </si>
  <si>
    <t>成功激活1块界石</t>
  </si>
  <si>
    <t>成功招募1个京剧猫</t>
  </si>
  <si>
    <t>成功招募6个京剧猫</t>
  </si>
  <si>
    <t>成功招募11个京剧猫</t>
  </si>
  <si>
    <t>成功招募16个京剧猫</t>
  </si>
  <si>
    <t>成功招募21个京剧猫</t>
  </si>
  <si>
    <t>成功招募26个京剧猫</t>
  </si>
  <si>
    <t>成功招募31个京剧猫</t>
  </si>
  <si>
    <t>成功招募36个京剧猫</t>
  </si>
  <si>
    <t>成功招募41个京剧猫</t>
  </si>
  <si>
    <t>角色等级达到1级</t>
  </si>
  <si>
    <t>角色等级达到2级</t>
  </si>
  <si>
    <t>角色等级达到3级</t>
  </si>
  <si>
    <t>角色等级达到4级</t>
  </si>
  <si>
    <t>角色等级达到5级</t>
  </si>
  <si>
    <t>角色等级达到6级</t>
  </si>
  <si>
    <t>角色等级达到7级</t>
  </si>
  <si>
    <t>角色等级达到8级</t>
  </si>
  <si>
    <t>角色等级达到9级</t>
  </si>
  <si>
    <t>角色等级达到10级</t>
  </si>
  <si>
    <t>角色等级达到11级</t>
  </si>
  <si>
    <t>角色等级达到12级</t>
  </si>
  <si>
    <t>角色等级达到13级</t>
  </si>
  <si>
    <t>角色等级达到14级</t>
  </si>
  <si>
    <t>角色等级达到15级</t>
  </si>
  <si>
    <t>角色等级达到16级</t>
  </si>
  <si>
    <t>角色等级达到17级</t>
  </si>
  <si>
    <t>角色等级达到18级</t>
  </si>
  <si>
    <t>角色等级达到19级</t>
  </si>
  <si>
    <t>角色等级达到20级</t>
  </si>
  <si>
    <t>角色等级达到21级</t>
  </si>
  <si>
    <t>角色等级达到22级</t>
  </si>
  <si>
    <t>角色等级达到23级</t>
  </si>
  <si>
    <t>角色等级达到24级</t>
  </si>
  <si>
    <t>角色等级达到25级</t>
  </si>
  <si>
    <t>角色等级达到26级</t>
  </si>
  <si>
    <t>角色等级达到27级</t>
  </si>
  <si>
    <t>角色等级达到28级</t>
  </si>
  <si>
    <t>角色等级达到29级</t>
  </si>
  <si>
    <t>角色等级达到30级</t>
  </si>
  <si>
    <t>角色等级达到31级</t>
  </si>
  <si>
    <t>角色等级达到32级</t>
  </si>
  <si>
    <t>角色等级达到33级</t>
  </si>
  <si>
    <t>角色等级达到34级</t>
  </si>
  <si>
    <t>角色等级达到35级</t>
  </si>
  <si>
    <t>角色等级达到36级</t>
  </si>
  <si>
    <t>角色等级达到37级</t>
  </si>
  <si>
    <t>角色等级达到38级</t>
  </si>
  <si>
    <t>角色等级达到39级</t>
  </si>
  <si>
    <t>角色等级达到40级</t>
  </si>
  <si>
    <t>角色等级达到41级</t>
  </si>
  <si>
    <t>角色等级达到42级</t>
  </si>
  <si>
    <t>角色等级达到43级</t>
  </si>
  <si>
    <t>角色等级达到44级</t>
  </si>
  <si>
    <t>角色等级达到45级</t>
  </si>
  <si>
    <t>角色等级达到46级</t>
  </si>
  <si>
    <t>角色等级达到47级</t>
  </si>
  <si>
    <t>角色等级达到48级</t>
  </si>
  <si>
    <t>角色等级达到49级</t>
  </si>
  <si>
    <t>角色等级达到50级</t>
  </si>
  <si>
    <t>角色等级达到51级</t>
  </si>
  <si>
    <t>角色等级达到52级</t>
  </si>
  <si>
    <t>角色等级达到53级</t>
  </si>
  <si>
    <t>角色等级达到54级</t>
  </si>
  <si>
    <t>角色等级达到55级</t>
  </si>
  <si>
    <t>角色等级达到56级</t>
  </si>
  <si>
    <t>角色等级达到57级</t>
  </si>
  <si>
    <t>角色等级达到58级</t>
  </si>
  <si>
    <t>角色等级达到59级</t>
  </si>
  <si>
    <t>角色等级达到60级</t>
  </si>
  <si>
    <t>角色等级达到61级</t>
  </si>
  <si>
    <t>角色等级达到62级</t>
  </si>
  <si>
    <t>角色等级达到63级</t>
  </si>
  <si>
    <t>角色等级达到64级</t>
  </si>
  <si>
    <t>角色等级达到65级</t>
  </si>
  <si>
    <t>角色等级达到66级</t>
  </si>
  <si>
    <t>角色等级达到67级</t>
  </si>
  <si>
    <t>角色等级达到68级</t>
  </si>
  <si>
    <t>角色等级达到69级</t>
  </si>
  <si>
    <t>角色等级达到70级</t>
  </si>
  <si>
    <t>角色等级达到71级</t>
  </si>
  <si>
    <t>角色等级达到72级</t>
  </si>
  <si>
    <t>角色等级达到73级</t>
  </si>
  <si>
    <t>角色等级达到74级</t>
  </si>
  <si>
    <t>角色等级达到75级</t>
  </si>
  <si>
    <t>角色等级达到76级</t>
  </si>
  <si>
    <t>角色等级达到77级</t>
  </si>
  <si>
    <t>角色等级达到78级</t>
  </si>
  <si>
    <t>角色等级达到79级</t>
  </si>
  <si>
    <t>角色等级达到80级</t>
  </si>
  <si>
    <t>VIP等级达到1级</t>
  </si>
  <si>
    <t>VIP等级达到2级</t>
  </si>
  <si>
    <t>VIP等级达到3级</t>
  </si>
  <si>
    <t>VIP等级达到4级</t>
  </si>
  <si>
    <t>VIP等级达到5级</t>
  </si>
  <si>
    <t>VIP等级达到6级</t>
  </si>
  <si>
    <t>VIP等级达到7级</t>
  </si>
  <si>
    <t>VIP等级达到8级</t>
  </si>
  <si>
    <t>VIP等级达到9级</t>
  </si>
  <si>
    <t>VIP等级达到10级</t>
  </si>
  <si>
    <t>VIP等级达到11级</t>
  </si>
  <si>
    <t>VIP等级达到12级</t>
  </si>
  <si>
    <t>VIP等级达到13级</t>
  </si>
  <si>
    <t>VIP等级达到14级</t>
  </si>
  <si>
    <t>战斗力达到10000</t>
  </si>
  <si>
    <t>拥有1个四星京剧猫</t>
  </si>
  <si>
    <t>拥有5个四星京剧猫</t>
  </si>
  <si>
    <t>拥有10个四星京剧猫</t>
  </si>
  <si>
    <t>拥有15个四星京剧猫</t>
  </si>
  <si>
    <t>拥有20个四星京剧猫</t>
  </si>
  <si>
    <t>拥有25个四星京剧猫</t>
  </si>
  <si>
    <t>拥有30个四星京剧猫</t>
  </si>
  <si>
    <t>拥有35个四星京剧猫</t>
  </si>
  <si>
    <t>拥有40个四星京剧猫</t>
  </si>
  <si>
    <t>拥有1个紫色品质京剧猫</t>
  </si>
  <si>
    <t>拥有5个紫色品质京剧猫</t>
  </si>
  <si>
    <t>拥有10个紫色品质京剧猫</t>
  </si>
  <si>
    <t>拥有15个紫色品质京剧猫</t>
  </si>
  <si>
    <t>拥有20个紫色品质京剧猫</t>
  </si>
  <si>
    <t>拥有25个紫色品质京剧猫</t>
  </si>
  <si>
    <t>拥有30个紫色品质京剧猫</t>
  </si>
  <si>
    <t>拥有35个紫色品质京剧猫</t>
  </si>
  <si>
    <t>拥有40个紫色品质京剧猫</t>
  </si>
  <si>
    <t>解锁1个京剧猫助阵位</t>
  </si>
  <si>
    <t>解锁2个京剧猫助阵位</t>
  </si>
  <si>
    <t>解锁3个京剧猫助阵位</t>
  </si>
  <si>
    <t>解锁4个京剧猫助阵位</t>
  </si>
  <si>
    <t>解锁5个京剧猫助阵位</t>
  </si>
  <si>
    <t>解锁6个京剧猫助阵位</t>
  </si>
  <si>
    <t>解锁7个京剧猫助阵位</t>
  </si>
  <si>
    <t>培养1个紫色品质助阵位</t>
  </si>
  <si>
    <t>培养2个紫色品质助阵位</t>
  </si>
  <si>
    <t>培养3个紫色品质助阵位</t>
  </si>
  <si>
    <t>培养4个紫色品质助阵位</t>
  </si>
  <si>
    <t>培养5个紫色品质助阵位</t>
  </si>
  <si>
    <t>培养6个紫色品质助阵位</t>
  </si>
  <si>
    <t>培养7个紫色品质助阵位</t>
  </si>
  <si>
    <t>排位赛累计胜利10场</t>
  </si>
  <si>
    <t>排位赛累计胜利100场</t>
  </si>
  <si>
    <t>排位赛累计胜利500场</t>
  </si>
  <si>
    <t>排位赛累计胜利1000场</t>
  </si>
  <si>
    <t>激活1个新角色</t>
  </si>
  <si>
    <t>激活2个新角色</t>
  </si>
  <si>
    <t>激活3个新角色</t>
  </si>
  <si>
    <t>勇气试炼累计胜利10场</t>
  </si>
  <si>
    <t>勇气试炼累计胜利30场</t>
  </si>
  <si>
    <t>勇气试炼累计胜利60场</t>
  </si>
  <si>
    <t>勇气试炼累计胜利90场</t>
  </si>
  <si>
    <t>勇气试炼累计胜利120场</t>
  </si>
  <si>
    <t>勇气试炼累计胜利150场</t>
  </si>
  <si>
    <t>勇气试炼累计胜利180场</t>
  </si>
  <si>
    <t>勇气试炼累计胜利210场</t>
  </si>
  <si>
    <t>勇气试炼累计胜利240场</t>
  </si>
  <si>
    <t>勇气试炼累计胜利270场</t>
  </si>
  <si>
    <t>勇气试炼累计胜利300场</t>
  </si>
  <si>
    <t>战斗中累计释放10次韵功</t>
  </si>
  <si>
    <t>战斗中累计释放50次韵功</t>
  </si>
  <si>
    <t>战斗中累计释放100次韵功</t>
  </si>
  <si>
    <t>战斗中累计释放500次韵功</t>
  </si>
  <si>
    <t>战斗中累计释放1000次韵功</t>
  </si>
  <si>
    <t>战斗中累计释放10次韵力激发</t>
  </si>
  <si>
    <t>战斗中累计释放50次韵力激发</t>
  </si>
  <si>
    <t>战斗中累计释放100次韵力激发</t>
  </si>
  <si>
    <t>战斗中累计释放500次韵力激发</t>
  </si>
  <si>
    <t>战斗中累计释放1000次韵力激发</t>
  </si>
  <si>
    <t>战斗中累计召唤10次京剧猫</t>
  </si>
  <si>
    <t>战斗中累计召唤100次京剧猫</t>
  </si>
  <si>
    <t>战斗中累计召唤500次京剧猫</t>
  </si>
  <si>
    <t>战斗中累计召唤1000次京剧猫</t>
  </si>
  <si>
    <t>战斗中累计召唤5000次京剧猫</t>
  </si>
  <si>
    <t>战斗中累计召唤10000次京剧猫</t>
  </si>
  <si>
    <t>与5个人成为好友</t>
  </si>
  <si>
    <t>与10个人成为好友</t>
  </si>
  <si>
    <t>与15个人成为好友</t>
  </si>
  <si>
    <t>与20个人成为好友</t>
  </si>
  <si>
    <t>与25个人成为好友</t>
  </si>
  <si>
    <t>与30个人成为好友</t>
  </si>
  <si>
    <t>与35个人成为好友</t>
  </si>
  <si>
    <t>与40个人成为好友</t>
  </si>
  <si>
    <t>与45个人成为好友</t>
  </si>
  <si>
    <t>与50个人成为好友</t>
  </si>
  <si>
    <t>与100个人成为好友</t>
  </si>
  <si>
    <t>累计进行10次伶人招募</t>
  </si>
  <si>
    <t>累计进行100次伶人招募</t>
  </si>
  <si>
    <t>累计进行10次名伶招募</t>
  </si>
  <si>
    <t>累计进行100次名伶招募</t>
  </si>
  <si>
    <t>sort</t>
  </si>
  <si>
    <t>sort</t>
    <phoneticPr fontId="1" type="noConversion"/>
  </si>
  <si>
    <t>通关关卡118</t>
    <phoneticPr fontId="1" type="noConversion"/>
  </si>
  <si>
    <t>通关精英关卡1</t>
    <phoneticPr fontId="1" type="noConversion"/>
  </si>
  <si>
    <t>通关精英关卡</t>
    <phoneticPr fontId="1" type="noConversion"/>
  </si>
  <si>
    <t>强化韵纹1</t>
    <phoneticPr fontId="1" type="noConversion"/>
  </si>
  <si>
    <t>强化韵纹</t>
    <phoneticPr fontId="1" type="noConversion"/>
  </si>
  <si>
    <t>激活界石1</t>
    <phoneticPr fontId="1" type="noConversion"/>
  </si>
  <si>
    <t>招募京剧猫1</t>
    <phoneticPr fontId="1" type="noConversion"/>
  </si>
  <si>
    <t>升级角色1</t>
    <phoneticPr fontId="1" type="noConversion"/>
  </si>
  <si>
    <t>升级角色</t>
    <phoneticPr fontId="1" type="noConversion"/>
  </si>
  <si>
    <t>升级VIP等级1</t>
    <phoneticPr fontId="1" type="noConversion"/>
  </si>
  <si>
    <t>战斗力提升1</t>
    <phoneticPr fontId="1" type="noConversion"/>
  </si>
  <si>
    <t>拥有四星京剧猫1</t>
    <phoneticPr fontId="1" type="noConversion"/>
  </si>
  <si>
    <t>拥有紫色品质京剧猫1</t>
    <phoneticPr fontId="1" type="noConversion"/>
  </si>
  <si>
    <t>解锁助阵位1</t>
    <phoneticPr fontId="1" type="noConversion"/>
  </si>
  <si>
    <t>培养助阵位1</t>
    <phoneticPr fontId="1" type="noConversion"/>
  </si>
  <si>
    <t>排位赛胜利1</t>
    <phoneticPr fontId="1" type="noConversion"/>
  </si>
  <si>
    <t>勇气试炼胜场1</t>
    <phoneticPr fontId="1" type="noConversion"/>
  </si>
  <si>
    <t>无限挑战1</t>
    <phoneticPr fontId="1" type="noConversion"/>
  </si>
  <si>
    <t>累计释放韵功1</t>
    <phoneticPr fontId="1" type="noConversion"/>
  </si>
  <si>
    <t>累计释放韵力激发1</t>
    <phoneticPr fontId="1" type="noConversion"/>
  </si>
  <si>
    <t>累计召唤京剧猫1</t>
    <phoneticPr fontId="1" type="noConversion"/>
  </si>
  <si>
    <t>成为好友1</t>
    <phoneticPr fontId="1" type="noConversion"/>
  </si>
  <si>
    <t>拥有五级宝石1</t>
    <phoneticPr fontId="1" type="noConversion"/>
  </si>
  <si>
    <t>拥有十级宝石1</t>
    <phoneticPr fontId="1" type="noConversion"/>
  </si>
  <si>
    <t>拥有十五级宝石1</t>
    <phoneticPr fontId="1" type="noConversion"/>
  </si>
  <si>
    <t>showLv</t>
    <phoneticPr fontId="1" type="noConversion"/>
  </si>
  <si>
    <t>成就开启等级</t>
    <phoneticPr fontId="1" type="noConversion"/>
  </si>
  <si>
    <t>此字段只客户端使用</t>
    <phoneticPr fontId="1" type="noConversion"/>
  </si>
  <si>
    <t>排序权重</t>
    <phoneticPr fontId="1" type="noConversion"/>
  </si>
  <si>
    <t>开启等级</t>
    <phoneticPr fontId="1" type="noConversion"/>
  </si>
  <si>
    <t>拥有一块任意1级玉器</t>
  </si>
  <si>
    <t>拥有一块任意5级玉器</t>
  </si>
  <si>
    <t>拥有一块任意10级玉器</t>
  </si>
  <si>
    <t>拥有一块任意15级玉器</t>
  </si>
  <si>
    <t>招募京剧猫</t>
    <phoneticPr fontId="1" type="noConversion"/>
  </si>
  <si>
    <t>systemID</t>
  </si>
  <si>
    <t>funId</t>
  </si>
  <si>
    <t>subFunId</t>
  </si>
  <si>
    <t>openConditionType</t>
  </si>
  <si>
    <t>openConditionValue</t>
  </si>
  <si>
    <t>isMain</t>
  </si>
  <si>
    <t>装备</t>
  </si>
  <si>
    <t>行头</t>
  </si>
  <si>
    <t>冒险</t>
  </si>
  <si>
    <t>普通难度冒险</t>
  </si>
  <si>
    <t>邮件</t>
  </si>
  <si>
    <t>设置</t>
  </si>
  <si>
    <t>公告</t>
  </si>
  <si>
    <t>充值</t>
  </si>
  <si>
    <t>体力购买</t>
  </si>
  <si>
    <t>拜财神</t>
  </si>
  <si>
    <t>福利</t>
  </si>
  <si>
    <t>在线奖励</t>
  </si>
  <si>
    <t>纳宗七日训</t>
  </si>
  <si>
    <t>角色信息</t>
  </si>
  <si>
    <t>招式</t>
  </si>
  <si>
    <t>京剧猫</t>
  </si>
  <si>
    <t>图鉴</t>
  </si>
  <si>
    <t>赏罚令</t>
  </si>
  <si>
    <t>玉器</t>
  </si>
  <si>
    <t>任务</t>
  </si>
  <si>
    <t>成就</t>
  </si>
  <si>
    <t>每日任务</t>
  </si>
  <si>
    <t>七天登陆奖励</t>
  </si>
  <si>
    <t>美食屋</t>
  </si>
  <si>
    <t>全民福利</t>
  </si>
  <si>
    <t>珍宝阁</t>
  </si>
  <si>
    <t>礼包商店</t>
  </si>
  <si>
    <t>珍宝商店</t>
  </si>
  <si>
    <t>月签到</t>
  </si>
  <si>
    <t>好友</t>
  </si>
  <si>
    <t>聊天</t>
  </si>
  <si>
    <t>三庆便当</t>
  </si>
  <si>
    <t>咚锵镇基金</t>
  </si>
  <si>
    <t>竞技场</t>
  </si>
  <si>
    <t>排位赛</t>
  </si>
  <si>
    <t>斗技场</t>
  </si>
  <si>
    <t>排行榜</t>
  </si>
  <si>
    <t>饰品</t>
  </si>
  <si>
    <t>界石</t>
  </si>
  <si>
    <t>大师难度冒险</t>
  </si>
  <si>
    <t>十二宗宫</t>
  </si>
  <si>
    <t>韵纹</t>
  </si>
  <si>
    <t>巴山试炼</t>
  </si>
  <si>
    <t>时装</t>
  </si>
  <si>
    <t>招福集市</t>
  </si>
  <si>
    <t>通宝当铺</t>
  </si>
  <si>
    <t>猛禽市场</t>
  </si>
  <si>
    <t>玉石工坊</t>
  </si>
  <si>
    <t>市集安保</t>
  </si>
  <si>
    <t>京剧猫商店</t>
  </si>
  <si>
    <t>勇气试炼</t>
  </si>
  <si>
    <t>助阵</t>
  </si>
  <si>
    <t>无限挑战</t>
  </si>
  <si>
    <t>戏班</t>
  </si>
  <si>
    <t>通关普通关卡</t>
    <phoneticPr fontId="1" type="noConversion"/>
  </si>
  <si>
    <t>通关一般关卡1-01</t>
    <phoneticPr fontId="1" type="noConversion"/>
  </si>
  <si>
    <t>通关普通关卡</t>
    <phoneticPr fontId="1" type="noConversion"/>
  </si>
  <si>
    <t>通关精英关卡</t>
    <phoneticPr fontId="1" type="noConversion"/>
  </si>
  <si>
    <t>强化韵纹</t>
    <phoneticPr fontId="1" type="noConversion"/>
  </si>
  <si>
    <t>激活界石</t>
    <phoneticPr fontId="1" type="noConversion"/>
  </si>
  <si>
    <t>招募京剧猫</t>
    <phoneticPr fontId="1" type="noConversion"/>
  </si>
  <si>
    <t>升级角色</t>
    <phoneticPr fontId="1" type="noConversion"/>
  </si>
  <si>
    <t>提升VIP等级</t>
    <phoneticPr fontId="1" type="noConversion"/>
  </si>
  <si>
    <t>提升VIP等级</t>
    <phoneticPr fontId="1" type="noConversion"/>
  </si>
  <si>
    <t>提升VIP等级</t>
    <phoneticPr fontId="1" type="noConversion"/>
  </si>
  <si>
    <t>提升战斗力</t>
    <phoneticPr fontId="1" type="noConversion"/>
  </si>
  <si>
    <t>提升战斗力</t>
    <phoneticPr fontId="1" type="noConversion"/>
  </si>
  <si>
    <t>提升战斗力</t>
    <phoneticPr fontId="1" type="noConversion"/>
  </si>
  <si>
    <t>拥有四星京剧猫</t>
    <phoneticPr fontId="1" type="noConversion"/>
  </si>
  <si>
    <t>拥有四星京剧猫</t>
    <phoneticPr fontId="1" type="noConversion"/>
  </si>
  <si>
    <t>拥有四星京剧猫</t>
    <phoneticPr fontId="1" type="noConversion"/>
  </si>
  <si>
    <t>拥有紫色京剧猫</t>
    <phoneticPr fontId="1" type="noConversion"/>
  </si>
  <si>
    <t>拥有紫色京剧猫</t>
    <phoneticPr fontId="1" type="noConversion"/>
  </si>
  <si>
    <t>拥有紫色京剧猫</t>
    <phoneticPr fontId="1" type="noConversion"/>
  </si>
  <si>
    <t>解锁助阵位</t>
    <phoneticPr fontId="1" type="noConversion"/>
  </si>
  <si>
    <t>解锁助阵位</t>
    <phoneticPr fontId="1" type="noConversion"/>
  </si>
  <si>
    <t>培养助阵位</t>
    <phoneticPr fontId="1" type="noConversion"/>
  </si>
  <si>
    <t>培养助阵位</t>
    <phoneticPr fontId="1" type="noConversion"/>
  </si>
  <si>
    <t>排位赛胜场</t>
    <phoneticPr fontId="1" type="noConversion"/>
  </si>
  <si>
    <t>排位赛胜场</t>
    <phoneticPr fontId="1" type="noConversion"/>
  </si>
  <si>
    <t>激活多个角色</t>
    <phoneticPr fontId="1" type="noConversion"/>
  </si>
  <si>
    <t>激活多个角色</t>
    <phoneticPr fontId="1" type="noConversion"/>
  </si>
  <si>
    <t>勇气试炼胜场</t>
    <phoneticPr fontId="1" type="noConversion"/>
  </si>
  <si>
    <t>勇气试炼胜场</t>
    <phoneticPr fontId="1" type="noConversion"/>
  </si>
  <si>
    <t>通关无限挑战</t>
    <phoneticPr fontId="1" type="noConversion"/>
  </si>
  <si>
    <t>通关无限挑战</t>
    <phoneticPr fontId="1" type="noConversion"/>
  </si>
  <si>
    <t>累计释放韵功</t>
    <phoneticPr fontId="1" type="noConversion"/>
  </si>
  <si>
    <t>累计释放韵功</t>
    <phoneticPr fontId="1" type="noConversion"/>
  </si>
  <si>
    <t>释放韵力激发</t>
    <phoneticPr fontId="1" type="noConversion"/>
  </si>
  <si>
    <t>释放韵力激发</t>
    <phoneticPr fontId="1" type="noConversion"/>
  </si>
  <si>
    <t>释放韵力激发</t>
    <phoneticPr fontId="1" type="noConversion"/>
  </si>
  <si>
    <t>召唤京剧猫</t>
    <phoneticPr fontId="1" type="noConversion"/>
  </si>
  <si>
    <t>召唤京剧猫</t>
    <phoneticPr fontId="1" type="noConversion"/>
  </si>
  <si>
    <t>召唤京剧猫</t>
    <phoneticPr fontId="1" type="noConversion"/>
  </si>
  <si>
    <t>成为好友</t>
    <phoneticPr fontId="1" type="noConversion"/>
  </si>
  <si>
    <t>成为好友</t>
    <phoneticPr fontId="1" type="noConversion"/>
  </si>
  <si>
    <t>成为好友</t>
    <phoneticPr fontId="1" type="noConversion"/>
  </si>
  <si>
    <t>拥有玉器</t>
    <phoneticPr fontId="1" type="noConversion"/>
  </si>
  <si>
    <t>拥有玉器</t>
    <phoneticPr fontId="1" type="noConversion"/>
  </si>
  <si>
    <t>进行伶人招募</t>
    <phoneticPr fontId="1" type="noConversion"/>
  </si>
  <si>
    <t>进行伶人招募</t>
    <phoneticPr fontId="1" type="noConversion"/>
  </si>
  <si>
    <t>进行名伶招募</t>
    <phoneticPr fontId="1" type="noConversion"/>
  </si>
  <si>
    <t>进行名伶招募</t>
    <phoneticPr fontId="1" type="noConversion"/>
  </si>
  <si>
    <t>成就名称</t>
    <phoneticPr fontId="1" type="noConversion"/>
  </si>
  <si>
    <t>累计释放韵功</t>
    <phoneticPr fontId="1" type="noConversion"/>
  </si>
  <si>
    <t>排位赛胜场</t>
    <phoneticPr fontId="1" type="noConversion"/>
  </si>
  <si>
    <t>激活界石</t>
    <phoneticPr fontId="1" type="noConversion"/>
  </si>
  <si>
    <t>培养助阵位</t>
    <phoneticPr fontId="1" type="noConversion"/>
  </si>
  <si>
    <t>勇气试炼胜场</t>
    <phoneticPr fontId="1" type="noConversion"/>
  </si>
  <si>
    <t>通关无限挑战</t>
    <phoneticPr fontId="1" type="noConversion"/>
  </si>
  <si>
    <t>拥有玉器</t>
    <phoneticPr fontId="1" type="noConversion"/>
  </si>
  <si>
    <t>战斗力达到20000</t>
  </si>
  <si>
    <t>战斗力达到100000</t>
  </si>
  <si>
    <t>战斗力达到200000</t>
  </si>
  <si>
    <t>战斗力达到300000</t>
  </si>
  <si>
    <t>战斗力达到400000</t>
  </si>
  <si>
    <t>累计进行30次伶人招募</t>
  </si>
  <si>
    <t>累计进行200次伶人招募</t>
  </si>
  <si>
    <t>累计进行300次伶人招募</t>
  </si>
  <si>
    <t>累计进行30次名伶招募</t>
  </si>
  <si>
    <t>累计进行200次名伶招募</t>
  </si>
  <si>
    <t>累计进行300次名伶招募</t>
  </si>
  <si>
    <t>linkelse</t>
    <phoneticPr fontId="1" type="noConversion"/>
  </si>
  <si>
    <t>完成该成就所需事件类型</t>
    <phoneticPr fontId="4" type="noConversion"/>
  </si>
  <si>
    <t>int</t>
    <phoneticPr fontId="1" type="noConversion"/>
  </si>
  <si>
    <t>其他连接</t>
    <phoneticPr fontId="1" type="noConversion"/>
  </si>
  <si>
    <t>1,2,5</t>
    <phoneticPr fontId="1" type="noConversion"/>
  </si>
  <si>
    <t>1,3,10</t>
    <phoneticPr fontId="1" type="noConversion"/>
  </si>
  <si>
    <t>1,6,500</t>
    <phoneticPr fontId="1" type="noConversion"/>
  </si>
  <si>
    <t>1,6,1000</t>
    <phoneticPr fontId="1" type="noConversion"/>
  </si>
  <si>
    <t>31,2,1</t>
    <phoneticPr fontId="1" type="noConversion"/>
  </si>
  <si>
    <t>1,6,500;2,1,3</t>
    <phoneticPr fontId="1" type="noConversion"/>
  </si>
  <si>
    <t>1,6,1000;2,1,5</t>
    <phoneticPr fontId="1" type="noConversion"/>
  </si>
  <si>
    <t>1,6,2000;2,2,3</t>
    <phoneticPr fontId="1" type="noConversion"/>
  </si>
  <si>
    <t>1,6,3000;2,2,5</t>
    <phoneticPr fontId="1" type="noConversion"/>
  </si>
  <si>
    <t>1,6,4000;2,2,8</t>
    <phoneticPr fontId="1" type="noConversion"/>
  </si>
  <si>
    <t>1,6,5000;2,2,10</t>
    <phoneticPr fontId="1" type="noConversion"/>
  </si>
  <si>
    <t>1,6,6000;2,3,3</t>
    <phoneticPr fontId="1" type="noConversion"/>
  </si>
  <si>
    <t>1,6,7000;2,3,5</t>
    <phoneticPr fontId="1" type="noConversion"/>
  </si>
  <si>
    <t>1,6,8000;2,3,8</t>
    <phoneticPr fontId="1" type="noConversion"/>
  </si>
  <si>
    <t>5,1,300;16,111,1;16,112,1;16,113,1;</t>
    <phoneticPr fontId="1" type="noConversion"/>
  </si>
  <si>
    <t>5,2,300;16,211,1;16,212,1;16,213,1;</t>
    <phoneticPr fontId="1" type="noConversion"/>
  </si>
  <si>
    <t>5,3,300;16,311,1;16,312,1;16,313,1;</t>
    <phoneticPr fontId="1" type="noConversion"/>
  </si>
  <si>
    <t>5,4,300;16,411,1;16,412,1;16,413,1;</t>
    <phoneticPr fontId="1" type="noConversion"/>
  </si>
  <si>
    <t>5,5,300;16,511,1;16,512,1;16,513,1;</t>
    <phoneticPr fontId="1" type="noConversion"/>
  </si>
  <si>
    <t>5,6,300;16,611,1;16,612,1;16,613,1;</t>
    <phoneticPr fontId="1" type="noConversion"/>
  </si>
  <si>
    <t>5,7,300;16,111,1;16,112,1;16,113,1;</t>
    <phoneticPr fontId="1" type="noConversion"/>
  </si>
  <si>
    <t>5,8,300;16,211,1;16,212,1;16,213,1;</t>
    <phoneticPr fontId="1" type="noConversion"/>
  </si>
  <si>
    <t>5,9,300;16,311,1;16,312,1;16,313,1;</t>
    <phoneticPr fontId="1" type="noConversion"/>
  </si>
  <si>
    <t>5,10,300;16,411,1;16,412,1;16,413,1;</t>
    <phoneticPr fontId="1" type="noConversion"/>
  </si>
  <si>
    <t>5,11,300;16,511,1;16,512,1;16,513,1;</t>
    <phoneticPr fontId="1" type="noConversion"/>
  </si>
  <si>
    <t>5,12,300;16,611,1;16,612,1;16,613,1;</t>
    <phoneticPr fontId="1" type="noConversion"/>
  </si>
  <si>
    <t>6,1,10</t>
    <phoneticPr fontId="1" type="noConversion"/>
  </si>
  <si>
    <t>6,2,20</t>
    <phoneticPr fontId="1" type="noConversion"/>
  </si>
  <si>
    <t>6,3,10</t>
    <phoneticPr fontId="1" type="noConversion"/>
  </si>
  <si>
    <t>6,2,10</t>
    <phoneticPr fontId="1" type="noConversion"/>
  </si>
  <si>
    <t>6,3,20</t>
    <phoneticPr fontId="1" type="noConversion"/>
  </si>
  <si>
    <t>6,4,10</t>
    <phoneticPr fontId="1" type="noConversion"/>
  </si>
  <si>
    <t>6,4,15</t>
    <phoneticPr fontId="1" type="noConversion"/>
  </si>
  <si>
    <t>6,4,20</t>
    <phoneticPr fontId="1" type="noConversion"/>
  </si>
  <si>
    <t>6,5,10</t>
    <phoneticPr fontId="1" type="noConversion"/>
  </si>
  <si>
    <t>1,1,1000</t>
    <phoneticPr fontId="1" type="noConversion"/>
  </si>
  <si>
    <t>1,1,2000</t>
    <phoneticPr fontId="1" type="noConversion"/>
  </si>
  <si>
    <t>1,1,3000</t>
  </si>
  <si>
    <t>1,1,4000</t>
  </si>
  <si>
    <t>1,1,5000</t>
  </si>
  <si>
    <t>1,1,6000</t>
  </si>
  <si>
    <t>1,1,7000</t>
  </si>
  <si>
    <t>1,1,8000</t>
  </si>
  <si>
    <t>1,1,9000</t>
  </si>
  <si>
    <t>1,1,10000</t>
  </si>
  <si>
    <t>1,1,11000</t>
  </si>
  <si>
    <t>1,1,12000</t>
  </si>
  <si>
    <t>1,1,13000</t>
  </si>
  <si>
    <t>1,1,14000</t>
  </si>
  <si>
    <t>1,1,15000</t>
  </si>
  <si>
    <t>1,1,16000</t>
  </si>
  <si>
    <t>1,1,17000</t>
  </si>
  <si>
    <t>1,1,18000</t>
  </si>
  <si>
    <t>1,1,19000</t>
  </si>
  <si>
    <t>1,1,20000</t>
  </si>
  <si>
    <t>1,1,21000</t>
  </si>
  <si>
    <t>1,1,22000</t>
  </si>
  <si>
    <t>1,1,23000</t>
  </si>
  <si>
    <t>1,1,24000</t>
  </si>
  <si>
    <t>1,1,25000</t>
  </si>
  <si>
    <t>1,1,26000</t>
  </si>
  <si>
    <t>1,1,27000</t>
  </si>
  <si>
    <t>1,1,28000</t>
  </si>
  <si>
    <t>1,1,29000</t>
  </si>
  <si>
    <t>1,1,30000</t>
  </si>
  <si>
    <t>1,1,31000</t>
  </si>
  <si>
    <t>1,1,32000</t>
  </si>
  <si>
    <t>1,1,33000</t>
  </si>
  <si>
    <t>1,1,34000</t>
  </si>
  <si>
    <t>1,1,35000</t>
  </si>
  <si>
    <t>1,1,36000</t>
  </si>
  <si>
    <t>1,1,37000</t>
  </si>
  <si>
    <t>1,1,38000</t>
  </si>
  <si>
    <t>1,1,39000</t>
  </si>
  <si>
    <t>1,1,40000</t>
  </si>
  <si>
    <t>1,1,41000</t>
  </si>
  <si>
    <t>1,1,42000</t>
  </si>
  <si>
    <t>1,1,43000</t>
  </si>
  <si>
    <t>1,1,44000</t>
  </si>
  <si>
    <t>1,1,45000</t>
  </si>
  <si>
    <t>1,1,46000</t>
  </si>
  <si>
    <t>1,1,47000</t>
  </si>
  <si>
    <t>1,1,48000</t>
  </si>
  <si>
    <t>1,1,49000</t>
  </si>
  <si>
    <t>1,1,50000</t>
  </si>
  <si>
    <t>1,1,51000</t>
  </si>
  <si>
    <t>1,1,52000</t>
  </si>
  <si>
    <t>1,1,53000</t>
  </si>
  <si>
    <t>1,1,54000</t>
  </si>
  <si>
    <t>1,1,55000</t>
  </si>
  <si>
    <t>1,1,56000</t>
  </si>
  <si>
    <t>1,1,57000</t>
  </si>
  <si>
    <t>1,1,58000</t>
  </si>
  <si>
    <t>1,1,59000</t>
  </si>
  <si>
    <t>1,1,60000</t>
  </si>
  <si>
    <t>1,1,61000</t>
  </si>
  <si>
    <t>1,1,62000</t>
  </si>
  <si>
    <t>1,1,63000</t>
  </si>
  <si>
    <t>1,1,64000</t>
  </si>
  <si>
    <t>1,1,65000</t>
  </si>
  <si>
    <t>1,1,66000</t>
  </si>
  <si>
    <t>1,1,67000</t>
  </si>
  <si>
    <t>1,1,68000</t>
  </si>
  <si>
    <t>1,1,69000</t>
  </si>
  <si>
    <t>1,1,70000</t>
  </si>
  <si>
    <t>1,1,71000</t>
  </si>
  <si>
    <t>1,1,72000</t>
  </si>
  <si>
    <t>1,1,73000</t>
  </si>
  <si>
    <t>1,1,74000</t>
  </si>
  <si>
    <t>1,1,75000</t>
  </si>
  <si>
    <t>1,1,76000</t>
  </si>
  <si>
    <t>1,1,77000</t>
  </si>
  <si>
    <t>1,1,78000</t>
  </si>
  <si>
    <t>1,1,79000</t>
  </si>
  <si>
    <t>1,1,80000</t>
  </si>
  <si>
    <t>1,1,10000</t>
    <phoneticPr fontId="1" type="noConversion"/>
  </si>
  <si>
    <t>1,1,20000</t>
    <phoneticPr fontId="1" type="noConversion"/>
  </si>
  <si>
    <t>1,1,90000</t>
  </si>
  <si>
    <t>1,1,100000</t>
  </si>
  <si>
    <t>1,1,110000</t>
  </si>
  <si>
    <t>1,1,120000</t>
  </si>
  <si>
    <t>1,1,130000</t>
  </si>
  <si>
    <t>1,1,140000</t>
  </si>
  <si>
    <t>1,2,100</t>
  </si>
  <si>
    <t>1,2,100</t>
    <phoneticPr fontId="1" type="noConversion"/>
  </si>
  <si>
    <t>1,2,300</t>
    <phoneticPr fontId="1" type="noConversion"/>
  </si>
  <si>
    <t>战斗力达到2000</t>
  </si>
  <si>
    <t>战斗力达到4000</t>
  </si>
  <si>
    <t>战斗力达到40000</t>
  </si>
  <si>
    <t>战斗力达到60000</t>
  </si>
  <si>
    <t>战斗力达到80000</t>
  </si>
  <si>
    <t>战斗力达到140000</t>
  </si>
  <si>
    <t>战斗力达到180000</t>
  </si>
  <si>
    <t>战斗力达到220000</t>
  </si>
  <si>
    <t>战斗力达到240000</t>
  </si>
  <si>
    <t>战斗力达到260000</t>
  </si>
  <si>
    <t>战斗力达到280000</t>
  </si>
  <si>
    <t>战斗力达到320000</t>
  </si>
  <si>
    <t>战斗力达到340000</t>
  </si>
  <si>
    <t>战斗力达到360000</t>
  </si>
  <si>
    <t>战斗力达到380000</t>
  </si>
  <si>
    <t>1,2,200</t>
    <phoneticPr fontId="1" type="noConversion"/>
  </si>
  <si>
    <t>10,1,10</t>
    <phoneticPr fontId="1" type="noConversion"/>
  </si>
  <si>
    <t>10,1,20</t>
    <phoneticPr fontId="1" type="noConversion"/>
  </si>
  <si>
    <t>10,1,30</t>
  </si>
  <si>
    <t>10,1,40</t>
  </si>
  <si>
    <t>10,1,50</t>
  </si>
  <si>
    <t>10,1,60</t>
  </si>
  <si>
    <t>10,1,70</t>
  </si>
  <si>
    <t>10,1,80</t>
  </si>
  <si>
    <t>10,1,90</t>
  </si>
  <si>
    <t>9,1001,1;9,1002,1;9,1003,1;9,1004,1</t>
    <phoneticPr fontId="1" type="noConversion"/>
  </si>
  <si>
    <t>9,1005,2;9,1006,2;9,1007,2;9,1008,2</t>
    <phoneticPr fontId="1" type="noConversion"/>
  </si>
  <si>
    <t>9,1001,2;9,1002,2;9,1003,2;9,1004,2</t>
    <phoneticPr fontId="1" type="noConversion"/>
  </si>
  <si>
    <t>6,6,500</t>
    <phoneticPr fontId="1" type="noConversion"/>
  </si>
  <si>
    <t>1,2,20</t>
    <phoneticPr fontId="1" type="noConversion"/>
  </si>
  <si>
    <t>1,2,50</t>
    <phoneticPr fontId="1" type="noConversion"/>
  </si>
  <si>
    <t>1,1,100000</t>
    <phoneticPr fontId="1" type="noConversion"/>
  </si>
  <si>
    <t>10,1,5</t>
    <phoneticPr fontId="1" type="noConversion"/>
  </si>
  <si>
    <t>1,1,50000</t>
    <phoneticPr fontId="1" type="noConversion"/>
  </si>
  <si>
    <t>1,1,500000</t>
    <phoneticPr fontId="1" type="noConversion"/>
  </si>
  <si>
    <t>1,1,1000000</t>
    <phoneticPr fontId="1" type="noConversion"/>
  </si>
  <si>
    <t>1,2,1000</t>
    <phoneticPr fontId="1" type="noConversion"/>
  </si>
  <si>
    <t>1,2,50</t>
    <phoneticPr fontId="1" type="noConversion"/>
  </si>
  <si>
    <t>1,1,5000</t>
    <phoneticPr fontId="1" type="noConversion"/>
  </si>
  <si>
    <t>进行群伶招募</t>
  </si>
  <si>
    <t>累计进行10次群伶招募</t>
  </si>
  <si>
    <t>累计进行30次群伶招募</t>
  </si>
  <si>
    <t>累计进行100次群伶招募</t>
  </si>
  <si>
    <t>累计进行200次群伶招募</t>
  </si>
  <si>
    <t>累计进行300次群伶招募</t>
  </si>
  <si>
    <t>群伶招募1</t>
  </si>
  <si>
    <t>群伶招募2</t>
  </si>
  <si>
    <t>群伶招募3</t>
  </si>
  <si>
    <t>群伶招募4</t>
  </si>
  <si>
    <t>群伶招募5</t>
  </si>
  <si>
    <t>1,6,5000</t>
    <phoneticPr fontId="1" type="noConversion"/>
  </si>
  <si>
    <t>1,6,10000</t>
    <phoneticPr fontId="1" type="noConversion"/>
  </si>
  <si>
    <t>1,6,100</t>
    <phoneticPr fontId="1" type="noConversion"/>
  </si>
  <si>
    <t>6,1,30</t>
    <phoneticPr fontId="1" type="noConversion"/>
  </si>
  <si>
    <t>6,3,20</t>
    <phoneticPr fontId="1" type="noConversion"/>
  </si>
  <si>
    <t>6,3,10</t>
    <phoneticPr fontId="1" type="noConversion"/>
  </si>
  <si>
    <t>9,1001,1;9,1002,1;9,1003,1;9,1004,1</t>
    <phoneticPr fontId="1" type="noConversion"/>
  </si>
  <si>
    <t>9,1001,3;9,1002,3;9,1003,3;9,1004,3</t>
    <phoneticPr fontId="1" type="noConversion"/>
  </si>
  <si>
    <t>9,1001,5;9,1002,5;9,1003,5;9,1004,5</t>
    <phoneticPr fontId="1" type="noConversion"/>
  </si>
  <si>
    <t>9,1001,10;9,1002,10;9,1003,10;9,1004,10</t>
    <phoneticPr fontId="1" type="noConversion"/>
  </si>
  <si>
    <t>1,1,200000</t>
    <phoneticPr fontId="1" type="noConversion"/>
  </si>
  <si>
    <t>1,1,1500000</t>
    <phoneticPr fontId="1" type="noConversion"/>
  </si>
  <si>
    <t>300;16</t>
  </si>
  <si>
    <t>1;9</t>
  </si>
  <si>
    <t>2;9</t>
  </si>
  <si>
    <t>3;9</t>
  </si>
  <si>
    <t>5;9</t>
  </si>
  <si>
    <t>10;9</t>
  </si>
  <si>
    <t>铜钱</t>
    <phoneticPr fontId="4" type="noConversion"/>
  </si>
  <si>
    <t>元宝</t>
    <phoneticPr fontId="4" type="noConversion"/>
  </si>
  <si>
    <t>体力</t>
    <phoneticPr fontId="4" type="noConversion"/>
  </si>
  <si>
    <t>经验</t>
    <phoneticPr fontId="4" type="noConversion"/>
  </si>
  <si>
    <t>竞技点（脸谱）</t>
    <phoneticPr fontId="4" type="noConversion"/>
  </si>
  <si>
    <t>韵魂</t>
    <phoneticPr fontId="4" type="noConversion"/>
  </si>
  <si>
    <t>无限挑战积分</t>
    <phoneticPr fontId="4" type="noConversion"/>
  </si>
  <si>
    <t>戏班经验</t>
    <phoneticPr fontId="4" type="noConversion"/>
  </si>
  <si>
    <t>等级</t>
    <phoneticPr fontId="4" type="noConversion"/>
  </si>
  <si>
    <t>薄荷草</t>
    <phoneticPr fontId="4" type="noConversion"/>
  </si>
  <si>
    <t>荆棘草</t>
    <phoneticPr fontId="4" type="noConversion"/>
  </si>
  <si>
    <t>神仙草</t>
    <phoneticPr fontId="4" type="noConversion"/>
  </si>
  <si>
    <t>美食烧制次数</t>
    <phoneticPr fontId="4" type="noConversion"/>
  </si>
  <si>
    <t>全鱼火锅</t>
    <phoneticPr fontId="4" type="noConversion"/>
  </si>
  <si>
    <t>糖稀鱼丸</t>
    <phoneticPr fontId="4" type="noConversion"/>
  </si>
  <si>
    <t>鱼尾烧麦</t>
    <phoneticPr fontId="4" type="noConversion"/>
  </si>
  <si>
    <t>界石碎片1类</t>
    <phoneticPr fontId="4" type="noConversion"/>
  </si>
  <si>
    <t>界石碎片2类</t>
    <phoneticPr fontId="4" type="noConversion"/>
  </si>
  <si>
    <t>界石碎片3类</t>
    <phoneticPr fontId="4" type="noConversion"/>
  </si>
  <si>
    <t>界石碎片4类</t>
    <phoneticPr fontId="4" type="noConversion"/>
  </si>
  <si>
    <t>界石碎片5类</t>
    <phoneticPr fontId="4" type="noConversion"/>
  </si>
  <si>
    <t>界石碎片6类</t>
    <phoneticPr fontId="4" type="noConversion"/>
  </si>
  <si>
    <t>界石碎片7类</t>
    <phoneticPr fontId="4" type="noConversion"/>
  </si>
  <si>
    <t>界石碎片8类</t>
    <phoneticPr fontId="4" type="noConversion"/>
  </si>
  <si>
    <t>界石碎片9类</t>
    <phoneticPr fontId="4" type="noConversion"/>
  </si>
  <si>
    <t>界石碎片10类</t>
    <phoneticPr fontId="4" type="noConversion"/>
  </si>
  <si>
    <t>界石碎片11类</t>
    <phoneticPr fontId="4" type="noConversion"/>
  </si>
  <si>
    <t>界石碎片12类</t>
    <phoneticPr fontId="4" type="noConversion"/>
  </si>
  <si>
    <t>佣兵升级道具1</t>
    <phoneticPr fontId="4" type="noConversion"/>
  </si>
  <si>
    <t>佣兵升级道具2</t>
  </si>
  <si>
    <t>佣兵升级道具3</t>
  </si>
  <si>
    <t>佣兵升级道具4</t>
  </si>
  <si>
    <t>佣兵升级道具5</t>
  </si>
  <si>
    <t>能量原石</t>
    <phoneticPr fontId="4" type="noConversion"/>
  </si>
  <si>
    <t>id</t>
    <phoneticPr fontId="4" type="noConversion"/>
  </si>
  <si>
    <t>佣兵</t>
    <phoneticPr fontId="4" type="noConversion"/>
  </si>
  <si>
    <t>佣兵碎片</t>
    <phoneticPr fontId="4" type="noConversion"/>
  </si>
  <si>
    <t>佣兵装备</t>
    <phoneticPr fontId="4" type="noConversion"/>
  </si>
  <si>
    <t>生命之光</t>
    <phoneticPr fontId="4" type="noConversion"/>
  </si>
  <si>
    <t>material</t>
    <phoneticPr fontId="4" type="noConversion"/>
  </si>
  <si>
    <t>new_gem</t>
    <phoneticPr fontId="4" type="noConversion"/>
  </si>
  <si>
    <t>new_jewelry</t>
    <phoneticPr fontId="4" type="noConversion"/>
  </si>
  <si>
    <t>fashion</t>
  </si>
  <si>
    <t>hoarstoneequip</t>
  </si>
  <si>
    <t>new_equip_level</t>
  </si>
  <si>
    <t>神秘商店</t>
    <phoneticPr fontId="4" type="noConversion"/>
  </si>
  <si>
    <t>佣兵商店</t>
    <phoneticPr fontId="4" type="noConversion"/>
  </si>
  <si>
    <t>礼包商店</t>
    <phoneticPr fontId="4" type="noConversion"/>
  </si>
  <si>
    <t>勇气试炼硬币</t>
    <phoneticPr fontId="4" type="noConversion"/>
  </si>
  <si>
    <t>通宝</t>
    <phoneticPr fontId="4" type="noConversion"/>
  </si>
  <si>
    <t>普通抽奖券</t>
    <phoneticPr fontId="4" type="noConversion"/>
  </si>
  <si>
    <t>十连抽奖券</t>
    <phoneticPr fontId="4" type="noConversion"/>
  </si>
  <si>
    <t>戏班名声（个人）</t>
    <phoneticPr fontId="4" type="noConversion"/>
  </si>
  <si>
    <t>通宝当铺次数</t>
    <phoneticPr fontId="4" type="noConversion"/>
  </si>
  <si>
    <t>猛禽市场次数</t>
    <phoneticPr fontId="4" type="noConversion"/>
  </si>
  <si>
    <t>玉石工坊次数</t>
    <phoneticPr fontId="4" type="noConversion"/>
  </si>
  <si>
    <t>市集安保次数</t>
    <phoneticPr fontId="4" type="noConversion"/>
  </si>
  <si>
    <t>巴山试炼</t>
    <phoneticPr fontId="4" type="noConversion"/>
  </si>
  <si>
    <t>十二宗宫</t>
    <phoneticPr fontId="4" type="noConversion"/>
  </si>
  <si>
    <t>无限挑战难度1</t>
    <phoneticPr fontId="4" type="noConversion"/>
  </si>
  <si>
    <t>无限挑战难度2</t>
  </si>
  <si>
    <t>无限挑战难度3</t>
  </si>
  <si>
    <t>勇气试炼</t>
    <phoneticPr fontId="4" type="noConversion"/>
  </si>
  <si>
    <t>排位赛</t>
    <phoneticPr fontId="4" type="noConversion"/>
  </si>
  <si>
    <t>斗技场</t>
    <phoneticPr fontId="4" type="noConversion"/>
  </si>
  <si>
    <t>大乱斗</t>
    <phoneticPr fontId="4" type="noConversion"/>
  </si>
  <si>
    <t>召唤boss</t>
    <phoneticPr fontId="4" type="noConversion"/>
  </si>
  <si>
    <t>限时召唤boss</t>
    <phoneticPr fontId="4" type="noConversion"/>
  </si>
  <si>
    <t>世界boss</t>
    <phoneticPr fontId="4" type="noConversion"/>
  </si>
  <si>
    <t>5,1,300;16,111,1;16,112,1;16,113,1</t>
    <phoneticPr fontId="1" type="noConversion"/>
  </si>
  <si>
    <t>5,7,300;16,111,1;16,112,1;16,113,1</t>
    <phoneticPr fontId="1" type="noConversion"/>
  </si>
  <si>
    <t>通关一般关卡2-03</t>
    <phoneticPr fontId="1" type="noConversion"/>
  </si>
  <si>
    <t>通关精英关卡2-04</t>
    <phoneticPr fontId="1" type="noConversion"/>
  </si>
  <si>
    <t>通关精英关卡2-08</t>
    <phoneticPr fontId="1" type="noConversion"/>
  </si>
  <si>
    <t>通关一般关卡2-09</t>
    <phoneticPr fontId="1" type="noConversion"/>
  </si>
  <si>
    <t>30,1,5</t>
  </si>
  <si>
    <t>30,1,10</t>
  </si>
  <si>
    <t>无限挑战通关鼓楼</t>
    <phoneticPr fontId="1" type="noConversion"/>
  </si>
  <si>
    <t>无限挑战通关管楼</t>
    <phoneticPr fontId="1" type="noConversion"/>
  </si>
  <si>
    <t>无限挑战通关弦楼</t>
    <phoneticPr fontId="1" type="noConversion"/>
  </si>
  <si>
    <t>通关一般关卡2-06</t>
    <phoneticPr fontId="1" type="noConversion"/>
  </si>
  <si>
    <t>5,2,300;16,111,1;16,112,1;16,113,1</t>
  </si>
  <si>
    <t>5,8,300;16,111,1;16,112,1;16,113,1</t>
  </si>
  <si>
    <t>5,3,300;16,111,1;16,112,1;16,113,1</t>
  </si>
  <si>
    <t>5,9,300;16,111,1;16,112,1;16,113,1</t>
  </si>
  <si>
    <t>5,4,300;16,111,1;16,112,1;16,113,1</t>
  </si>
  <si>
    <t>5,10,300;16,111,1;16,112,1;16,113,1</t>
  </si>
  <si>
    <t>5,5,300;16,111,1;16,112,1;16,113,1</t>
  </si>
  <si>
    <t>5,11,300;16,111,1;16,112,1;16,113,1</t>
  </si>
  <si>
    <t>5,6,300;16,111,1;16,112,1;16,113,1</t>
  </si>
  <si>
    <t>5,12,300;16,111,1;16,112,1;16,113,1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</si>
</sst>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8"/>
  <sheetViews>
    <sheetView tabSelected="1" workbookViewId="0">
      <pane ySplit="2" topLeftCell="A237" activePane="bottomLeft" state="frozen"/>
      <selection pane="bottomLeft" activeCell="I244" sqref="I244:I255"/>
    </sheetView>
  </sheetViews>
  <sheetFormatPr defaultRowHeight="13.5"/>
  <cols>
    <col min="1" max="1" width="6.5" style="6" bestFit="1" customWidth="1"/>
    <col min="2" max="2" width="20.375" style="6" bestFit="1" customWidth="1"/>
    <col min="3" max="3" width="7.5" style="6" bestFit="1" customWidth="1"/>
    <col min="4" max="4" width="30" style="6" bestFit="1" customWidth="1"/>
    <col min="5" max="5" width="5.5" style="6" bestFit="1" customWidth="1"/>
    <col min="6" max="6" width="12.5" style="6" bestFit="1" customWidth="1"/>
    <col min="7" max="7" width="9.375" style="6" bestFit="1" customWidth="1"/>
    <col min="8" max="8" width="8.5" style="6" bestFit="1" customWidth="1"/>
    <col min="9" max="9" width="52.625" style="6" customWidth="1"/>
    <col min="10" max="10" width="6.75" style="6" bestFit="1" customWidth="1"/>
    <col min="11" max="11" width="6.5" style="6" bestFit="1" customWidth="1"/>
    <col min="12" max="12" width="5" style="6" bestFit="1" customWidth="1"/>
    <col min="13" max="16384" width="9" style="6"/>
  </cols>
  <sheetData>
    <row r="1" spans="1:13">
      <c r="A1" s="6" t="s">
        <v>429</v>
      </c>
      <c r="B1" s="6" t="s">
        <v>503</v>
      </c>
      <c r="C1" s="6" t="s">
        <v>503</v>
      </c>
      <c r="D1" s="6" t="s">
        <v>503</v>
      </c>
      <c r="E1" s="6" t="s">
        <v>429</v>
      </c>
      <c r="F1" s="6" t="s">
        <v>20</v>
      </c>
      <c r="G1" s="6" t="s">
        <v>429</v>
      </c>
      <c r="H1" s="6" t="s">
        <v>429</v>
      </c>
      <c r="I1" s="6" t="s">
        <v>503</v>
      </c>
      <c r="J1" s="6" t="s">
        <v>429</v>
      </c>
      <c r="K1" s="6" t="s">
        <v>429</v>
      </c>
      <c r="L1" s="6" t="s">
        <v>429</v>
      </c>
      <c r="M1" s="6" t="s">
        <v>20</v>
      </c>
    </row>
    <row r="2" spans="1:13">
      <c r="A2" s="5" t="s">
        <v>430</v>
      </c>
      <c r="B2" s="5" t="s">
        <v>504</v>
      </c>
      <c r="C2" s="5" t="s">
        <v>505</v>
      </c>
      <c r="D2" s="5" t="s">
        <v>506</v>
      </c>
      <c r="E2" s="5" t="s">
        <v>507</v>
      </c>
      <c r="F2" s="5" t="s">
        <v>1099</v>
      </c>
      <c r="G2" s="5" t="s">
        <v>508</v>
      </c>
      <c r="H2" s="5" t="s">
        <v>509</v>
      </c>
      <c r="I2" s="5" t="s">
        <v>510</v>
      </c>
      <c r="J2" s="5" t="s">
        <v>511</v>
      </c>
      <c r="K2" s="5" t="s">
        <v>512</v>
      </c>
      <c r="L2" s="5" t="s">
        <v>934</v>
      </c>
      <c r="M2" s="5" t="s">
        <v>961</v>
      </c>
    </row>
    <row r="3" spans="1:13">
      <c r="A3" s="6">
        <v>11001</v>
      </c>
      <c r="B3" s="6" t="s">
        <v>1033</v>
      </c>
      <c r="D3" s="6" t="s">
        <v>1032</v>
      </c>
      <c r="E3" s="6">
        <v>802</v>
      </c>
      <c r="F3" s="6">
        <v>10101</v>
      </c>
      <c r="G3" s="6">
        <v>2001</v>
      </c>
      <c r="H3" s="6">
        <v>10101</v>
      </c>
      <c r="I3" s="10" t="s">
        <v>1103</v>
      </c>
      <c r="J3" s="6">
        <v>11002</v>
      </c>
      <c r="K3" s="6">
        <v>0</v>
      </c>
      <c r="L3" s="6">
        <f>VLOOKUP($B3,排位权重及成就开放等级!$E$4:$G$28,2,FALSE)</f>
        <v>1</v>
      </c>
      <c r="M3" s="6">
        <f>VLOOKUP($B3,排位权重及成就开放等级!$E$4:$G$28,3,FALSE)</f>
        <v>1</v>
      </c>
    </row>
    <row r="4" spans="1:13">
      <c r="A4" s="6">
        <v>11002</v>
      </c>
      <c r="B4" s="6" t="s">
        <v>1033</v>
      </c>
      <c r="D4" s="6" t="s">
        <v>513</v>
      </c>
      <c r="E4" s="6">
        <v>802</v>
      </c>
      <c r="F4" s="6">
        <v>10102</v>
      </c>
      <c r="G4" s="6">
        <v>2001</v>
      </c>
      <c r="H4" s="6">
        <v>10102</v>
      </c>
      <c r="I4" s="10" t="s">
        <v>1103</v>
      </c>
      <c r="J4" s="6">
        <v>11003</v>
      </c>
      <c r="K4" s="6">
        <v>11001</v>
      </c>
      <c r="L4" s="6">
        <f>VLOOKUP($B4,排位权重及成就开放等级!$E$4:$G$28,2,FALSE)</f>
        <v>1</v>
      </c>
      <c r="M4" s="6">
        <f>VLOOKUP($B4,排位权重及成就开放等级!$E$4:$G$28,3,FALSE)</f>
        <v>1</v>
      </c>
    </row>
    <row r="5" spans="1:13">
      <c r="A5" s="6">
        <v>11003</v>
      </c>
      <c r="B5" s="6" t="s">
        <v>1033</v>
      </c>
      <c r="D5" s="6" t="s">
        <v>514</v>
      </c>
      <c r="E5" s="6">
        <v>802</v>
      </c>
      <c r="F5" s="6">
        <v>10103</v>
      </c>
      <c r="G5" s="6">
        <v>2001</v>
      </c>
      <c r="H5" s="6">
        <v>10103</v>
      </c>
      <c r="I5" s="10" t="s">
        <v>1103</v>
      </c>
      <c r="J5" s="6">
        <v>11004</v>
      </c>
      <c r="K5" s="6">
        <v>11002</v>
      </c>
      <c r="L5" s="6">
        <f>VLOOKUP($B5,排位权重及成就开放等级!$E$4:$G$28,2,FALSE)</f>
        <v>1</v>
      </c>
      <c r="M5" s="6">
        <f>VLOOKUP($B5,排位权重及成就开放等级!$E$4:$G$28,3,FALSE)</f>
        <v>1</v>
      </c>
    </row>
    <row r="6" spans="1:13">
      <c r="A6" s="6">
        <v>11004</v>
      </c>
      <c r="B6" s="6" t="s">
        <v>1033</v>
      </c>
      <c r="D6" s="6" t="s">
        <v>515</v>
      </c>
      <c r="E6" s="6">
        <v>802</v>
      </c>
      <c r="F6" s="6">
        <v>10104</v>
      </c>
      <c r="G6" s="6">
        <v>2001</v>
      </c>
      <c r="H6" s="6">
        <v>10104</v>
      </c>
      <c r="I6" s="10" t="s">
        <v>1103</v>
      </c>
      <c r="J6" s="6">
        <v>11005</v>
      </c>
      <c r="K6" s="6">
        <v>11003</v>
      </c>
      <c r="L6" s="6">
        <f>VLOOKUP($B6,排位权重及成就开放等级!$E$4:$G$28,2,FALSE)</f>
        <v>1</v>
      </c>
      <c r="M6" s="6">
        <f>VLOOKUP($B6,排位权重及成就开放等级!$E$4:$G$28,3,FALSE)</f>
        <v>1</v>
      </c>
    </row>
    <row r="7" spans="1:13">
      <c r="A7" s="6">
        <v>11005</v>
      </c>
      <c r="B7" s="6" t="s">
        <v>1033</v>
      </c>
      <c r="D7" s="6" t="s">
        <v>516</v>
      </c>
      <c r="E7" s="6">
        <v>802</v>
      </c>
      <c r="F7" s="6">
        <v>10105</v>
      </c>
      <c r="G7" s="6">
        <v>2001</v>
      </c>
      <c r="H7" s="6">
        <v>10105</v>
      </c>
      <c r="I7" s="10" t="s">
        <v>1103</v>
      </c>
      <c r="J7" s="6">
        <v>11006</v>
      </c>
      <c r="K7" s="6">
        <v>11004</v>
      </c>
      <c r="L7" s="6">
        <f>VLOOKUP($B7,排位权重及成就开放等级!$E$4:$G$28,2,FALSE)</f>
        <v>1</v>
      </c>
      <c r="M7" s="6">
        <f>VLOOKUP($B7,排位权重及成就开放等级!$E$4:$G$28,3,FALSE)</f>
        <v>1</v>
      </c>
    </row>
    <row r="8" spans="1:13">
      <c r="A8" s="6">
        <v>11006</v>
      </c>
      <c r="B8" s="6" t="s">
        <v>1033</v>
      </c>
      <c r="D8" s="6" t="s">
        <v>517</v>
      </c>
      <c r="E8" s="6">
        <v>802</v>
      </c>
      <c r="F8" s="6">
        <v>10106</v>
      </c>
      <c r="G8" s="6">
        <v>2001</v>
      </c>
      <c r="H8" s="6">
        <v>10106</v>
      </c>
      <c r="I8" s="10" t="s">
        <v>1103</v>
      </c>
      <c r="J8" s="6">
        <v>11007</v>
      </c>
      <c r="K8" s="6">
        <v>11005</v>
      </c>
      <c r="L8" s="6">
        <f>VLOOKUP($B8,排位权重及成就开放等级!$E$4:$G$28,2,FALSE)</f>
        <v>1</v>
      </c>
      <c r="M8" s="6">
        <f>VLOOKUP($B8,排位权重及成就开放等级!$E$4:$G$28,3,FALSE)</f>
        <v>1</v>
      </c>
    </row>
    <row r="9" spans="1:13">
      <c r="A9" s="6">
        <v>11007</v>
      </c>
      <c r="B9" s="6" t="s">
        <v>1033</v>
      </c>
      <c r="D9" s="6" t="s">
        <v>518</v>
      </c>
      <c r="E9" s="6">
        <v>802</v>
      </c>
      <c r="F9" s="6">
        <v>10201</v>
      </c>
      <c r="G9" s="6">
        <v>2001</v>
      </c>
      <c r="H9" s="6">
        <v>10201</v>
      </c>
      <c r="I9" s="10" t="s">
        <v>1103</v>
      </c>
      <c r="J9" s="6">
        <v>11008</v>
      </c>
      <c r="K9" s="6">
        <v>11006</v>
      </c>
      <c r="L9" s="6">
        <f>VLOOKUP($B9,排位权重及成就开放等级!$E$4:$G$28,2,FALSE)</f>
        <v>1</v>
      </c>
      <c r="M9" s="6">
        <f>VLOOKUP($B9,排位权重及成就开放等级!$E$4:$G$28,3,FALSE)</f>
        <v>1</v>
      </c>
    </row>
    <row r="10" spans="1:13">
      <c r="A10" s="6">
        <v>11008</v>
      </c>
      <c r="B10" s="6" t="s">
        <v>1033</v>
      </c>
      <c r="D10" s="6" t="s">
        <v>519</v>
      </c>
      <c r="E10" s="6">
        <v>802</v>
      </c>
      <c r="F10" s="6">
        <v>10202</v>
      </c>
      <c r="G10" s="6">
        <v>2001</v>
      </c>
      <c r="H10" s="6">
        <v>10202</v>
      </c>
      <c r="I10" s="10" t="s">
        <v>1103</v>
      </c>
      <c r="J10" s="6">
        <v>11009</v>
      </c>
      <c r="K10" s="6">
        <v>11007</v>
      </c>
      <c r="L10" s="6">
        <f>VLOOKUP($B10,排位权重及成就开放等级!$E$4:$G$28,2,FALSE)</f>
        <v>1</v>
      </c>
      <c r="M10" s="6">
        <f>VLOOKUP($B10,排位权重及成就开放等级!$E$4:$G$28,3,FALSE)</f>
        <v>1</v>
      </c>
    </row>
    <row r="11" spans="1:13">
      <c r="A11" s="6">
        <v>11009</v>
      </c>
      <c r="B11" s="6" t="s">
        <v>1033</v>
      </c>
      <c r="D11" s="6" t="s">
        <v>1368</v>
      </c>
      <c r="E11" s="6">
        <v>802</v>
      </c>
      <c r="F11" s="6">
        <v>10203</v>
      </c>
      <c r="G11" s="6">
        <v>2001</v>
      </c>
      <c r="H11" s="6">
        <v>10203</v>
      </c>
      <c r="I11" s="10" t="s">
        <v>1103</v>
      </c>
      <c r="J11" s="6">
        <v>11010</v>
      </c>
      <c r="K11" s="6">
        <v>11008</v>
      </c>
      <c r="L11" s="6">
        <f>VLOOKUP($B11,排位权重及成就开放等级!$E$4:$G$28,2,FALSE)</f>
        <v>1</v>
      </c>
      <c r="M11" s="6">
        <f>VLOOKUP($B11,排位权重及成就开放等级!$E$4:$G$28,3,FALSE)</f>
        <v>1</v>
      </c>
    </row>
    <row r="12" spans="1:13">
      <c r="A12" s="6">
        <v>11010</v>
      </c>
      <c r="B12" s="6" t="s">
        <v>1033</v>
      </c>
      <c r="D12" s="6" t="s">
        <v>520</v>
      </c>
      <c r="E12" s="6">
        <v>802</v>
      </c>
      <c r="F12" s="6">
        <v>10205</v>
      </c>
      <c r="G12" s="6">
        <v>2001</v>
      </c>
      <c r="H12" s="6">
        <v>10205</v>
      </c>
      <c r="I12" s="10" t="s">
        <v>1103</v>
      </c>
      <c r="J12" s="6">
        <v>11011</v>
      </c>
      <c r="K12" s="6">
        <v>11009</v>
      </c>
      <c r="L12" s="6">
        <f>VLOOKUP($B12,排位权重及成就开放等级!$E$4:$G$28,2,FALSE)</f>
        <v>1</v>
      </c>
      <c r="M12" s="6">
        <f>VLOOKUP($B12,排位权重及成就开放等级!$E$4:$G$28,3,FALSE)</f>
        <v>1</v>
      </c>
    </row>
    <row r="13" spans="1:13">
      <c r="A13" s="6">
        <v>11011</v>
      </c>
      <c r="B13" s="6" t="s">
        <v>1033</v>
      </c>
      <c r="D13" s="6" t="s">
        <v>1377</v>
      </c>
      <c r="E13" s="6">
        <v>802</v>
      </c>
      <c r="F13" s="6">
        <v>10206</v>
      </c>
      <c r="G13" s="6">
        <v>2001</v>
      </c>
      <c r="H13" s="6">
        <v>10206</v>
      </c>
      <c r="I13" s="10" t="s">
        <v>1103</v>
      </c>
      <c r="J13" s="6">
        <v>11012</v>
      </c>
      <c r="K13" s="6">
        <v>11010</v>
      </c>
      <c r="L13" s="6">
        <f>VLOOKUP($B13,排位权重及成就开放等级!$E$4:$G$28,2,FALSE)</f>
        <v>1</v>
      </c>
      <c r="M13" s="6">
        <f>VLOOKUP($B13,排位权重及成就开放等级!$E$4:$G$28,3,FALSE)</f>
        <v>1</v>
      </c>
    </row>
    <row r="14" spans="1:13">
      <c r="A14" s="6">
        <v>11012</v>
      </c>
      <c r="B14" s="6" t="s">
        <v>1033</v>
      </c>
      <c r="D14" s="6" t="s">
        <v>521</v>
      </c>
      <c r="E14" s="6">
        <v>802</v>
      </c>
      <c r="F14" s="6">
        <v>10207</v>
      </c>
      <c r="G14" s="6">
        <v>2001</v>
      </c>
      <c r="H14" s="6">
        <v>10207</v>
      </c>
      <c r="I14" s="10" t="s">
        <v>1103</v>
      </c>
      <c r="J14" s="6">
        <v>11013</v>
      </c>
      <c r="K14" s="6">
        <v>11011</v>
      </c>
      <c r="L14" s="6">
        <f>VLOOKUP($B14,排位权重及成就开放等级!$E$4:$G$28,2,FALSE)</f>
        <v>1</v>
      </c>
      <c r="M14" s="6">
        <f>VLOOKUP($B14,排位权重及成就开放等级!$E$4:$G$28,3,FALSE)</f>
        <v>1</v>
      </c>
    </row>
    <row r="15" spans="1:13">
      <c r="A15" s="6">
        <v>11013</v>
      </c>
      <c r="B15" s="6" t="s">
        <v>1033</v>
      </c>
      <c r="D15" s="6" t="s">
        <v>1371</v>
      </c>
      <c r="E15" s="6">
        <v>802</v>
      </c>
      <c r="F15" s="6">
        <v>10209</v>
      </c>
      <c r="G15" s="6">
        <v>2001</v>
      </c>
      <c r="H15" s="6">
        <v>10209</v>
      </c>
      <c r="I15" s="10" t="s">
        <v>1103</v>
      </c>
      <c r="J15" s="6">
        <v>11014</v>
      </c>
      <c r="K15" s="6">
        <v>11012</v>
      </c>
      <c r="L15" s="6">
        <f>VLOOKUP($B15,排位权重及成就开放等级!$E$4:$G$28,2,FALSE)</f>
        <v>1</v>
      </c>
      <c r="M15" s="6">
        <f>VLOOKUP($B15,排位权重及成就开放等级!$E$4:$G$28,3,FALSE)</f>
        <v>1</v>
      </c>
    </row>
    <row r="16" spans="1:13">
      <c r="A16" s="6">
        <v>11014</v>
      </c>
      <c r="B16" s="6" t="s">
        <v>1033</v>
      </c>
      <c r="D16" s="6" t="s">
        <v>522</v>
      </c>
      <c r="E16" s="6">
        <v>802</v>
      </c>
      <c r="F16" s="6">
        <v>10301</v>
      </c>
      <c r="G16" s="6">
        <v>2001</v>
      </c>
      <c r="H16" s="6">
        <v>10301</v>
      </c>
      <c r="I16" s="10" t="s">
        <v>1103</v>
      </c>
      <c r="J16" s="6">
        <v>11015</v>
      </c>
      <c r="K16" s="6">
        <v>11013</v>
      </c>
      <c r="L16" s="6">
        <f>VLOOKUP($B16,排位权重及成就开放等级!$E$4:$G$28,2,FALSE)</f>
        <v>1</v>
      </c>
      <c r="M16" s="6">
        <f>VLOOKUP($B16,排位权重及成就开放等级!$E$4:$G$28,3,FALSE)</f>
        <v>1</v>
      </c>
    </row>
    <row r="17" spans="1:13">
      <c r="A17" s="6">
        <v>11015</v>
      </c>
      <c r="B17" s="6" t="s">
        <v>1033</v>
      </c>
      <c r="D17" s="6" t="s">
        <v>523</v>
      </c>
      <c r="E17" s="6">
        <v>802</v>
      </c>
      <c r="F17" s="6">
        <v>10302</v>
      </c>
      <c r="G17" s="6">
        <v>2001</v>
      </c>
      <c r="H17" s="6">
        <v>10302</v>
      </c>
      <c r="I17" s="10" t="s">
        <v>1103</v>
      </c>
      <c r="J17" s="6">
        <v>11016</v>
      </c>
      <c r="K17" s="6">
        <v>11014</v>
      </c>
      <c r="L17" s="6">
        <f>VLOOKUP($B17,排位权重及成就开放等级!$E$4:$G$28,2,FALSE)</f>
        <v>1</v>
      </c>
      <c r="M17" s="6">
        <f>VLOOKUP($B17,排位权重及成就开放等级!$E$4:$G$28,3,FALSE)</f>
        <v>1</v>
      </c>
    </row>
    <row r="18" spans="1:13">
      <c r="A18" s="6">
        <v>11016</v>
      </c>
      <c r="B18" s="6" t="s">
        <v>1033</v>
      </c>
      <c r="D18" s="6" t="s">
        <v>524</v>
      </c>
      <c r="E18" s="6">
        <v>802</v>
      </c>
      <c r="F18" s="6">
        <v>10304</v>
      </c>
      <c r="G18" s="6">
        <v>2001</v>
      </c>
      <c r="H18" s="6">
        <v>10304</v>
      </c>
      <c r="I18" s="10" t="s">
        <v>1103</v>
      </c>
      <c r="J18" s="6">
        <v>11017</v>
      </c>
      <c r="K18" s="6">
        <v>11015</v>
      </c>
      <c r="L18" s="6">
        <f>VLOOKUP($B18,排位权重及成就开放等级!$E$4:$G$28,2,FALSE)</f>
        <v>1</v>
      </c>
      <c r="M18" s="6">
        <f>VLOOKUP($B18,排位权重及成就开放等级!$E$4:$G$28,3,FALSE)</f>
        <v>1</v>
      </c>
    </row>
    <row r="19" spans="1:13">
      <c r="A19" s="6">
        <v>11017</v>
      </c>
      <c r="B19" s="6" t="s">
        <v>1033</v>
      </c>
      <c r="D19" s="6" t="s">
        <v>525</v>
      </c>
      <c r="E19" s="6">
        <v>802</v>
      </c>
      <c r="F19" s="6">
        <v>10305</v>
      </c>
      <c r="G19" s="6">
        <v>2001</v>
      </c>
      <c r="H19" s="6">
        <v>10305</v>
      </c>
      <c r="I19" s="10" t="s">
        <v>1103</v>
      </c>
      <c r="J19" s="6">
        <v>11018</v>
      </c>
      <c r="K19" s="6">
        <v>11016</v>
      </c>
      <c r="L19" s="6">
        <f>VLOOKUP($B19,排位权重及成就开放等级!$E$4:$G$28,2,FALSE)</f>
        <v>1</v>
      </c>
      <c r="M19" s="6">
        <f>VLOOKUP($B19,排位权重及成就开放等级!$E$4:$G$28,3,FALSE)</f>
        <v>1</v>
      </c>
    </row>
    <row r="20" spans="1:13">
      <c r="A20" s="6">
        <v>11018</v>
      </c>
      <c r="B20" s="6" t="s">
        <v>1033</v>
      </c>
      <c r="D20" s="6" t="s">
        <v>526</v>
      </c>
      <c r="E20" s="6">
        <v>802</v>
      </c>
      <c r="F20" s="6">
        <v>10307</v>
      </c>
      <c r="G20" s="6">
        <v>2001</v>
      </c>
      <c r="H20" s="6">
        <v>10307</v>
      </c>
      <c r="I20" s="10" t="s">
        <v>1103</v>
      </c>
      <c r="J20" s="6">
        <v>11019</v>
      </c>
      <c r="K20" s="6">
        <v>11017</v>
      </c>
      <c r="L20" s="6">
        <f>VLOOKUP($B20,排位权重及成就开放等级!$E$4:$G$28,2,FALSE)</f>
        <v>1</v>
      </c>
      <c r="M20" s="6">
        <f>VLOOKUP($B20,排位权重及成就开放等级!$E$4:$G$28,3,FALSE)</f>
        <v>1</v>
      </c>
    </row>
    <row r="21" spans="1:13">
      <c r="A21" s="6">
        <v>11019</v>
      </c>
      <c r="B21" s="6" t="s">
        <v>1033</v>
      </c>
      <c r="D21" s="6" t="s">
        <v>527</v>
      </c>
      <c r="E21" s="6">
        <v>802</v>
      </c>
      <c r="F21" s="6">
        <v>10308</v>
      </c>
      <c r="G21" s="6">
        <v>2001</v>
      </c>
      <c r="H21" s="6">
        <v>10308</v>
      </c>
      <c r="I21" s="10" t="s">
        <v>1103</v>
      </c>
      <c r="J21" s="6">
        <v>11020</v>
      </c>
      <c r="K21" s="6">
        <v>11018</v>
      </c>
      <c r="L21" s="6">
        <f>VLOOKUP($B21,排位权重及成就开放等级!$E$4:$G$28,2,FALSE)</f>
        <v>1</v>
      </c>
      <c r="M21" s="6">
        <f>VLOOKUP($B21,排位权重及成就开放等级!$E$4:$G$28,3,FALSE)</f>
        <v>1</v>
      </c>
    </row>
    <row r="22" spans="1:13">
      <c r="A22" s="6">
        <v>11020</v>
      </c>
      <c r="B22" s="6" t="s">
        <v>1033</v>
      </c>
      <c r="D22" s="6" t="s">
        <v>528</v>
      </c>
      <c r="E22" s="6">
        <v>802</v>
      </c>
      <c r="F22" s="6">
        <v>10310</v>
      </c>
      <c r="G22" s="6">
        <v>2001</v>
      </c>
      <c r="H22" s="6">
        <v>10310</v>
      </c>
      <c r="I22" s="10" t="s">
        <v>1103</v>
      </c>
      <c r="J22" s="6">
        <v>11021</v>
      </c>
      <c r="K22" s="6">
        <v>11019</v>
      </c>
      <c r="L22" s="6">
        <f>VLOOKUP($B22,排位权重及成就开放等级!$E$4:$G$28,2,FALSE)</f>
        <v>1</v>
      </c>
      <c r="M22" s="6">
        <f>VLOOKUP($B22,排位权重及成就开放等级!$E$4:$G$28,3,FALSE)</f>
        <v>1</v>
      </c>
    </row>
    <row r="23" spans="1:13">
      <c r="A23" s="6">
        <v>11021</v>
      </c>
      <c r="B23" s="6" t="s">
        <v>1033</v>
      </c>
      <c r="D23" s="6" t="s">
        <v>529</v>
      </c>
      <c r="E23" s="6">
        <v>802</v>
      </c>
      <c r="F23" s="6">
        <v>10311</v>
      </c>
      <c r="G23" s="6">
        <v>2001</v>
      </c>
      <c r="H23" s="6">
        <v>10311</v>
      </c>
      <c r="I23" s="10" t="s">
        <v>1103</v>
      </c>
      <c r="J23" s="6">
        <v>11022</v>
      </c>
      <c r="K23" s="6">
        <v>11020</v>
      </c>
      <c r="L23" s="6">
        <f>VLOOKUP($B23,排位权重及成就开放等级!$E$4:$G$28,2,FALSE)</f>
        <v>1</v>
      </c>
      <c r="M23" s="6">
        <f>VLOOKUP($B23,排位权重及成就开放等级!$E$4:$G$28,3,FALSE)</f>
        <v>1</v>
      </c>
    </row>
    <row r="24" spans="1:13">
      <c r="A24" s="6">
        <v>11022</v>
      </c>
      <c r="B24" s="6" t="s">
        <v>1033</v>
      </c>
      <c r="D24" s="6" t="s">
        <v>530</v>
      </c>
      <c r="E24" s="6">
        <v>802</v>
      </c>
      <c r="F24" s="6">
        <v>10401</v>
      </c>
      <c r="G24" s="6">
        <v>2001</v>
      </c>
      <c r="H24" s="6">
        <v>10401</v>
      </c>
      <c r="I24" s="10" t="s">
        <v>1103</v>
      </c>
      <c r="J24" s="6">
        <v>11023</v>
      </c>
      <c r="K24" s="6">
        <v>11021</v>
      </c>
      <c r="L24" s="6">
        <f>VLOOKUP($B24,排位权重及成就开放等级!$E$4:$G$28,2,FALSE)</f>
        <v>1</v>
      </c>
      <c r="M24" s="6">
        <f>VLOOKUP($B24,排位权重及成就开放等级!$E$4:$G$28,3,FALSE)</f>
        <v>1</v>
      </c>
    </row>
    <row r="25" spans="1:13">
      <c r="A25" s="6">
        <v>11023</v>
      </c>
      <c r="B25" s="6" t="s">
        <v>1033</v>
      </c>
      <c r="D25" s="6" t="s">
        <v>531</v>
      </c>
      <c r="E25" s="6">
        <v>802</v>
      </c>
      <c r="F25" s="6">
        <v>10402</v>
      </c>
      <c r="G25" s="6">
        <v>2001</v>
      </c>
      <c r="H25" s="6">
        <v>10402</v>
      </c>
      <c r="I25" s="10" t="s">
        <v>1103</v>
      </c>
      <c r="J25" s="6">
        <v>11024</v>
      </c>
      <c r="K25" s="6">
        <v>11022</v>
      </c>
      <c r="L25" s="6">
        <f>VLOOKUP($B25,排位权重及成就开放等级!$E$4:$G$28,2,FALSE)</f>
        <v>1</v>
      </c>
      <c r="M25" s="6">
        <f>VLOOKUP($B25,排位权重及成就开放等级!$E$4:$G$28,3,FALSE)</f>
        <v>1</v>
      </c>
    </row>
    <row r="26" spans="1:13">
      <c r="A26" s="6">
        <v>11024</v>
      </c>
      <c r="B26" s="6" t="s">
        <v>1033</v>
      </c>
      <c r="D26" s="6" t="s">
        <v>532</v>
      </c>
      <c r="E26" s="6">
        <v>802</v>
      </c>
      <c r="F26" s="6">
        <v>10404</v>
      </c>
      <c r="G26" s="6">
        <v>2001</v>
      </c>
      <c r="H26" s="6">
        <v>10404</v>
      </c>
      <c r="I26" s="10" t="s">
        <v>1103</v>
      </c>
      <c r="J26" s="6">
        <v>11025</v>
      </c>
      <c r="K26" s="6">
        <v>11023</v>
      </c>
      <c r="L26" s="6">
        <f>VLOOKUP($B26,排位权重及成就开放等级!$E$4:$G$28,2,FALSE)</f>
        <v>1</v>
      </c>
      <c r="M26" s="6">
        <f>VLOOKUP($B26,排位权重及成就开放等级!$E$4:$G$28,3,FALSE)</f>
        <v>1</v>
      </c>
    </row>
    <row r="27" spans="1:13">
      <c r="A27" s="6">
        <v>11025</v>
      </c>
      <c r="B27" s="6" t="s">
        <v>1033</v>
      </c>
      <c r="D27" s="6" t="s">
        <v>533</v>
      </c>
      <c r="E27" s="6">
        <v>802</v>
      </c>
      <c r="F27" s="6">
        <v>10405</v>
      </c>
      <c r="G27" s="6">
        <v>2001</v>
      </c>
      <c r="H27" s="6">
        <v>10405</v>
      </c>
      <c r="I27" s="10" t="s">
        <v>1103</v>
      </c>
      <c r="J27" s="6">
        <v>11026</v>
      </c>
      <c r="K27" s="6">
        <v>11024</v>
      </c>
      <c r="L27" s="6">
        <f>VLOOKUP($B27,排位权重及成就开放等级!$E$4:$G$28,2,FALSE)</f>
        <v>1</v>
      </c>
      <c r="M27" s="6">
        <f>VLOOKUP($B27,排位权重及成就开放等级!$E$4:$G$28,3,FALSE)</f>
        <v>1</v>
      </c>
    </row>
    <row r="28" spans="1:13">
      <c r="A28" s="6">
        <v>11026</v>
      </c>
      <c r="B28" s="6" t="s">
        <v>1033</v>
      </c>
      <c r="D28" s="6" t="s">
        <v>534</v>
      </c>
      <c r="E28" s="6">
        <v>802</v>
      </c>
      <c r="F28" s="6">
        <v>10407</v>
      </c>
      <c r="G28" s="6">
        <v>2001</v>
      </c>
      <c r="H28" s="6">
        <v>10407</v>
      </c>
      <c r="I28" s="10" t="s">
        <v>1103</v>
      </c>
      <c r="J28" s="6">
        <v>11027</v>
      </c>
      <c r="K28" s="6">
        <v>11025</v>
      </c>
      <c r="L28" s="6">
        <f>VLOOKUP($B28,排位权重及成就开放等级!$E$4:$G$28,2,FALSE)</f>
        <v>1</v>
      </c>
      <c r="M28" s="6">
        <f>VLOOKUP($B28,排位权重及成就开放等级!$E$4:$G$28,3,FALSE)</f>
        <v>1</v>
      </c>
    </row>
    <row r="29" spans="1:13">
      <c r="A29" s="6">
        <v>11027</v>
      </c>
      <c r="B29" s="6" t="s">
        <v>1033</v>
      </c>
      <c r="D29" s="6" t="s">
        <v>535</v>
      </c>
      <c r="E29" s="6">
        <v>802</v>
      </c>
      <c r="F29" s="6">
        <v>10408</v>
      </c>
      <c r="G29" s="6">
        <v>2001</v>
      </c>
      <c r="H29" s="6">
        <v>10408</v>
      </c>
      <c r="I29" s="10" t="s">
        <v>1103</v>
      </c>
      <c r="J29" s="6">
        <v>11028</v>
      </c>
      <c r="K29" s="6">
        <v>11026</v>
      </c>
      <c r="L29" s="6">
        <f>VLOOKUP($B29,排位权重及成就开放等级!$E$4:$G$28,2,FALSE)</f>
        <v>1</v>
      </c>
      <c r="M29" s="6">
        <f>VLOOKUP($B29,排位权重及成就开放等级!$E$4:$G$28,3,FALSE)</f>
        <v>1</v>
      </c>
    </row>
    <row r="30" spans="1:13">
      <c r="A30" s="6">
        <v>11028</v>
      </c>
      <c r="B30" s="6" t="s">
        <v>1033</v>
      </c>
      <c r="D30" s="6" t="s">
        <v>536</v>
      </c>
      <c r="E30" s="6">
        <v>802</v>
      </c>
      <c r="F30" s="6">
        <v>10410</v>
      </c>
      <c r="G30" s="6">
        <v>2001</v>
      </c>
      <c r="H30" s="6">
        <v>10410</v>
      </c>
      <c r="I30" s="10" t="s">
        <v>1103</v>
      </c>
      <c r="J30" s="6">
        <v>11029</v>
      </c>
      <c r="K30" s="6">
        <v>11027</v>
      </c>
      <c r="L30" s="6">
        <f>VLOOKUP($B30,排位权重及成就开放等级!$E$4:$G$28,2,FALSE)</f>
        <v>1</v>
      </c>
      <c r="M30" s="6">
        <f>VLOOKUP($B30,排位权重及成就开放等级!$E$4:$G$28,3,FALSE)</f>
        <v>1</v>
      </c>
    </row>
    <row r="31" spans="1:13">
      <c r="A31" s="6">
        <v>11029</v>
      </c>
      <c r="B31" s="6" t="s">
        <v>1033</v>
      </c>
      <c r="D31" s="6" t="s">
        <v>537</v>
      </c>
      <c r="E31" s="6">
        <v>802</v>
      </c>
      <c r="F31" s="6">
        <v>10411</v>
      </c>
      <c r="G31" s="6">
        <v>2001</v>
      </c>
      <c r="H31" s="6">
        <v>10411</v>
      </c>
      <c r="I31" s="10" t="s">
        <v>1103</v>
      </c>
      <c r="J31" s="6">
        <v>11030</v>
      </c>
      <c r="K31" s="6">
        <v>11028</v>
      </c>
      <c r="L31" s="6">
        <f>VLOOKUP($B31,排位权重及成就开放等级!$E$4:$G$28,2,FALSE)</f>
        <v>1</v>
      </c>
      <c r="M31" s="6">
        <f>VLOOKUP($B31,排位权重及成就开放等级!$E$4:$G$28,3,FALSE)</f>
        <v>1</v>
      </c>
    </row>
    <row r="32" spans="1:13">
      <c r="A32" s="6">
        <v>11030</v>
      </c>
      <c r="B32" s="6" t="s">
        <v>1033</v>
      </c>
      <c r="D32" s="6" t="s">
        <v>538</v>
      </c>
      <c r="E32" s="6">
        <v>802</v>
      </c>
      <c r="F32" s="6">
        <v>10501</v>
      </c>
      <c r="G32" s="6">
        <v>2001</v>
      </c>
      <c r="H32" s="6">
        <v>10501</v>
      </c>
      <c r="I32" s="10" t="s">
        <v>1103</v>
      </c>
      <c r="J32" s="6">
        <v>11031</v>
      </c>
      <c r="K32" s="6">
        <v>11029</v>
      </c>
      <c r="L32" s="6">
        <f>VLOOKUP($B32,排位权重及成就开放等级!$E$4:$G$28,2,FALSE)</f>
        <v>1</v>
      </c>
      <c r="M32" s="6">
        <f>VLOOKUP($B32,排位权重及成就开放等级!$E$4:$G$28,3,FALSE)</f>
        <v>1</v>
      </c>
    </row>
    <row r="33" spans="1:13">
      <c r="A33" s="6">
        <v>11031</v>
      </c>
      <c r="B33" s="6" t="s">
        <v>1033</v>
      </c>
      <c r="D33" s="6" t="s">
        <v>539</v>
      </c>
      <c r="E33" s="6">
        <v>802</v>
      </c>
      <c r="F33" s="6">
        <v>10502</v>
      </c>
      <c r="G33" s="6">
        <v>2001</v>
      </c>
      <c r="H33" s="6">
        <v>10502</v>
      </c>
      <c r="I33" s="10" t="s">
        <v>1103</v>
      </c>
      <c r="J33" s="6">
        <v>11032</v>
      </c>
      <c r="K33" s="6">
        <v>11030</v>
      </c>
      <c r="L33" s="6">
        <f>VLOOKUP($B33,排位权重及成就开放等级!$E$4:$G$28,2,FALSE)</f>
        <v>1</v>
      </c>
      <c r="M33" s="6">
        <f>VLOOKUP($B33,排位权重及成就开放等级!$E$4:$G$28,3,FALSE)</f>
        <v>1</v>
      </c>
    </row>
    <row r="34" spans="1:13">
      <c r="A34" s="6">
        <v>11032</v>
      </c>
      <c r="B34" s="6" t="s">
        <v>1033</v>
      </c>
      <c r="D34" s="6" t="s">
        <v>540</v>
      </c>
      <c r="E34" s="6">
        <v>802</v>
      </c>
      <c r="F34" s="6">
        <v>10504</v>
      </c>
      <c r="G34" s="6">
        <v>2001</v>
      </c>
      <c r="H34" s="6">
        <v>10504</v>
      </c>
      <c r="I34" s="10" t="s">
        <v>1103</v>
      </c>
      <c r="J34" s="6">
        <v>11033</v>
      </c>
      <c r="K34" s="6">
        <v>11031</v>
      </c>
      <c r="L34" s="6">
        <f>VLOOKUP($B34,排位权重及成就开放等级!$E$4:$G$28,2,FALSE)</f>
        <v>1</v>
      </c>
      <c r="M34" s="6">
        <f>VLOOKUP($B34,排位权重及成就开放等级!$E$4:$G$28,3,FALSE)</f>
        <v>1</v>
      </c>
    </row>
    <row r="35" spans="1:13">
      <c r="A35" s="6">
        <v>11033</v>
      </c>
      <c r="B35" s="6" t="s">
        <v>1033</v>
      </c>
      <c r="D35" s="6" t="s">
        <v>541</v>
      </c>
      <c r="E35" s="6">
        <v>802</v>
      </c>
      <c r="F35" s="6">
        <v>10505</v>
      </c>
      <c r="G35" s="6">
        <v>2001</v>
      </c>
      <c r="H35" s="6">
        <v>10505</v>
      </c>
      <c r="I35" s="10" t="s">
        <v>1103</v>
      </c>
      <c r="J35" s="6">
        <v>11034</v>
      </c>
      <c r="K35" s="6">
        <v>11032</v>
      </c>
      <c r="L35" s="6">
        <f>VLOOKUP($B35,排位权重及成就开放等级!$E$4:$G$28,2,FALSE)</f>
        <v>1</v>
      </c>
      <c r="M35" s="6">
        <f>VLOOKUP($B35,排位权重及成就开放等级!$E$4:$G$28,3,FALSE)</f>
        <v>1</v>
      </c>
    </row>
    <row r="36" spans="1:13">
      <c r="A36" s="6">
        <v>11034</v>
      </c>
      <c r="B36" s="6" t="s">
        <v>1033</v>
      </c>
      <c r="D36" s="6" t="s">
        <v>542</v>
      </c>
      <c r="E36" s="6">
        <v>802</v>
      </c>
      <c r="F36" s="6">
        <v>10507</v>
      </c>
      <c r="G36" s="6">
        <v>2001</v>
      </c>
      <c r="H36" s="6">
        <v>10507</v>
      </c>
      <c r="I36" s="10" t="s">
        <v>1103</v>
      </c>
      <c r="J36" s="6">
        <v>11035</v>
      </c>
      <c r="K36" s="6">
        <v>11033</v>
      </c>
      <c r="L36" s="6">
        <f>VLOOKUP($B36,排位权重及成就开放等级!$E$4:$G$28,2,FALSE)</f>
        <v>1</v>
      </c>
      <c r="M36" s="6">
        <f>VLOOKUP($B36,排位权重及成就开放等级!$E$4:$G$28,3,FALSE)</f>
        <v>1</v>
      </c>
    </row>
    <row r="37" spans="1:13">
      <c r="A37" s="6">
        <v>11035</v>
      </c>
      <c r="B37" s="6" t="s">
        <v>1033</v>
      </c>
      <c r="D37" s="6" t="s">
        <v>543</v>
      </c>
      <c r="E37" s="6">
        <v>802</v>
      </c>
      <c r="F37" s="6">
        <v>10508</v>
      </c>
      <c r="G37" s="6">
        <v>2001</v>
      </c>
      <c r="H37" s="6">
        <v>10508</v>
      </c>
      <c r="I37" s="10" t="s">
        <v>1103</v>
      </c>
      <c r="J37" s="6">
        <v>11036</v>
      </c>
      <c r="K37" s="6">
        <v>11034</v>
      </c>
      <c r="L37" s="6">
        <f>VLOOKUP($B37,排位权重及成就开放等级!$E$4:$G$28,2,FALSE)</f>
        <v>1</v>
      </c>
      <c r="M37" s="6">
        <f>VLOOKUP($B37,排位权重及成就开放等级!$E$4:$G$28,3,FALSE)</f>
        <v>1</v>
      </c>
    </row>
    <row r="38" spans="1:13">
      <c r="A38" s="6">
        <v>11036</v>
      </c>
      <c r="B38" s="6" t="s">
        <v>1033</v>
      </c>
      <c r="D38" s="6" t="s">
        <v>544</v>
      </c>
      <c r="E38" s="6">
        <v>802</v>
      </c>
      <c r="F38" s="6">
        <v>10510</v>
      </c>
      <c r="G38" s="6">
        <v>2001</v>
      </c>
      <c r="H38" s="6">
        <v>10510</v>
      </c>
      <c r="I38" s="10" t="s">
        <v>1103</v>
      </c>
      <c r="J38" s="6">
        <v>11037</v>
      </c>
      <c r="K38" s="6">
        <v>11035</v>
      </c>
      <c r="L38" s="6">
        <f>VLOOKUP($B38,排位权重及成就开放等级!$E$4:$G$28,2,FALSE)</f>
        <v>1</v>
      </c>
      <c r="M38" s="6">
        <f>VLOOKUP($B38,排位权重及成就开放等级!$E$4:$G$28,3,FALSE)</f>
        <v>1</v>
      </c>
    </row>
    <row r="39" spans="1:13">
      <c r="A39" s="6">
        <v>11037</v>
      </c>
      <c r="B39" s="6" t="s">
        <v>1033</v>
      </c>
      <c r="D39" s="6" t="s">
        <v>545</v>
      </c>
      <c r="E39" s="6">
        <v>802</v>
      </c>
      <c r="F39" s="6">
        <v>10511</v>
      </c>
      <c r="G39" s="6">
        <v>2001</v>
      </c>
      <c r="H39" s="6">
        <v>10511</v>
      </c>
      <c r="I39" s="10" t="s">
        <v>1103</v>
      </c>
      <c r="J39" s="6">
        <v>11038</v>
      </c>
      <c r="K39" s="6">
        <v>11036</v>
      </c>
      <c r="L39" s="6">
        <f>VLOOKUP($B39,排位权重及成就开放等级!$E$4:$G$28,2,FALSE)</f>
        <v>1</v>
      </c>
      <c r="M39" s="6">
        <f>VLOOKUP($B39,排位权重及成就开放等级!$E$4:$G$28,3,FALSE)</f>
        <v>1</v>
      </c>
    </row>
    <row r="40" spans="1:13">
      <c r="A40" s="6">
        <v>11038</v>
      </c>
      <c r="B40" s="6" t="s">
        <v>1033</v>
      </c>
      <c r="D40" s="6" t="s">
        <v>546</v>
      </c>
      <c r="E40" s="6">
        <v>802</v>
      </c>
      <c r="F40" s="6">
        <v>10601</v>
      </c>
      <c r="G40" s="6">
        <v>2001</v>
      </c>
      <c r="H40" s="6">
        <v>10601</v>
      </c>
      <c r="I40" s="10" t="s">
        <v>1103</v>
      </c>
      <c r="J40" s="6">
        <v>11039</v>
      </c>
      <c r="K40" s="6">
        <v>11037</v>
      </c>
      <c r="L40" s="6">
        <f>VLOOKUP($B40,排位权重及成就开放等级!$E$4:$G$28,2,FALSE)</f>
        <v>1</v>
      </c>
      <c r="M40" s="6">
        <f>VLOOKUP($B40,排位权重及成就开放等级!$E$4:$G$28,3,FALSE)</f>
        <v>1</v>
      </c>
    </row>
    <row r="41" spans="1:13">
      <c r="A41" s="6">
        <v>11039</v>
      </c>
      <c r="B41" s="6" t="s">
        <v>1033</v>
      </c>
      <c r="D41" s="6" t="s">
        <v>547</v>
      </c>
      <c r="E41" s="6">
        <v>802</v>
      </c>
      <c r="F41" s="6">
        <v>10602</v>
      </c>
      <c r="G41" s="6">
        <v>2001</v>
      </c>
      <c r="H41" s="6">
        <v>10602</v>
      </c>
      <c r="I41" s="10" t="s">
        <v>1103</v>
      </c>
      <c r="J41" s="6">
        <v>11040</v>
      </c>
      <c r="K41" s="6">
        <v>11038</v>
      </c>
      <c r="L41" s="6">
        <f>VLOOKUP($B41,排位权重及成就开放等级!$E$4:$G$28,2,FALSE)</f>
        <v>1</v>
      </c>
      <c r="M41" s="6">
        <f>VLOOKUP($B41,排位权重及成就开放等级!$E$4:$G$28,3,FALSE)</f>
        <v>1</v>
      </c>
    </row>
    <row r="42" spans="1:13">
      <c r="A42" s="6">
        <v>11040</v>
      </c>
      <c r="B42" s="6" t="s">
        <v>1033</v>
      </c>
      <c r="D42" s="6" t="s">
        <v>548</v>
      </c>
      <c r="E42" s="6">
        <v>802</v>
      </c>
      <c r="F42" s="6">
        <v>10604</v>
      </c>
      <c r="G42" s="6">
        <v>2001</v>
      </c>
      <c r="H42" s="6">
        <v>10604</v>
      </c>
      <c r="I42" s="10" t="s">
        <v>1103</v>
      </c>
      <c r="J42" s="6">
        <v>11041</v>
      </c>
      <c r="K42" s="6">
        <v>11039</v>
      </c>
      <c r="L42" s="6">
        <f>VLOOKUP($B42,排位权重及成就开放等级!$E$4:$G$28,2,FALSE)</f>
        <v>1</v>
      </c>
      <c r="M42" s="6">
        <f>VLOOKUP($B42,排位权重及成就开放等级!$E$4:$G$28,3,FALSE)</f>
        <v>1</v>
      </c>
    </row>
    <row r="43" spans="1:13">
      <c r="A43" s="6">
        <v>11041</v>
      </c>
      <c r="B43" s="6" t="s">
        <v>1033</v>
      </c>
      <c r="D43" s="6" t="s">
        <v>549</v>
      </c>
      <c r="E43" s="6">
        <v>802</v>
      </c>
      <c r="F43" s="6">
        <v>10605</v>
      </c>
      <c r="G43" s="6">
        <v>2001</v>
      </c>
      <c r="H43" s="6">
        <v>10605</v>
      </c>
      <c r="I43" s="10" t="s">
        <v>1103</v>
      </c>
      <c r="J43" s="6">
        <v>11042</v>
      </c>
      <c r="K43" s="6">
        <v>11040</v>
      </c>
      <c r="L43" s="6">
        <f>VLOOKUP($B43,排位权重及成就开放等级!$E$4:$G$28,2,FALSE)</f>
        <v>1</v>
      </c>
      <c r="M43" s="6">
        <f>VLOOKUP($B43,排位权重及成就开放等级!$E$4:$G$28,3,FALSE)</f>
        <v>1</v>
      </c>
    </row>
    <row r="44" spans="1:13">
      <c r="A44" s="6">
        <v>11042</v>
      </c>
      <c r="B44" s="6" t="s">
        <v>1033</v>
      </c>
      <c r="D44" s="6" t="s">
        <v>550</v>
      </c>
      <c r="E44" s="6">
        <v>802</v>
      </c>
      <c r="F44" s="6">
        <v>10607</v>
      </c>
      <c r="G44" s="6">
        <v>2001</v>
      </c>
      <c r="H44" s="6">
        <v>10607</v>
      </c>
      <c r="I44" s="10" t="s">
        <v>1103</v>
      </c>
      <c r="J44" s="6">
        <v>11043</v>
      </c>
      <c r="K44" s="6">
        <v>11041</v>
      </c>
      <c r="L44" s="6">
        <f>VLOOKUP($B44,排位权重及成就开放等级!$E$4:$G$28,2,FALSE)</f>
        <v>1</v>
      </c>
      <c r="M44" s="6">
        <f>VLOOKUP($B44,排位权重及成就开放等级!$E$4:$G$28,3,FALSE)</f>
        <v>1</v>
      </c>
    </row>
    <row r="45" spans="1:13">
      <c r="A45" s="6">
        <v>11043</v>
      </c>
      <c r="B45" s="6" t="s">
        <v>1033</v>
      </c>
      <c r="D45" s="6" t="s">
        <v>551</v>
      </c>
      <c r="E45" s="6">
        <v>802</v>
      </c>
      <c r="F45" s="6">
        <v>10608</v>
      </c>
      <c r="G45" s="6">
        <v>2001</v>
      </c>
      <c r="H45" s="6">
        <v>10608</v>
      </c>
      <c r="I45" s="10" t="s">
        <v>1103</v>
      </c>
      <c r="J45" s="6">
        <v>11044</v>
      </c>
      <c r="K45" s="6">
        <v>11042</v>
      </c>
      <c r="L45" s="6">
        <f>VLOOKUP($B45,排位权重及成就开放等级!$E$4:$G$28,2,FALSE)</f>
        <v>1</v>
      </c>
      <c r="M45" s="6">
        <f>VLOOKUP($B45,排位权重及成就开放等级!$E$4:$G$28,3,FALSE)</f>
        <v>1</v>
      </c>
    </row>
    <row r="46" spans="1:13">
      <c r="A46" s="6">
        <v>11044</v>
      </c>
      <c r="B46" s="6" t="s">
        <v>1033</v>
      </c>
      <c r="D46" s="6" t="s">
        <v>552</v>
      </c>
      <c r="E46" s="6">
        <v>802</v>
      </c>
      <c r="F46" s="6">
        <v>10610</v>
      </c>
      <c r="G46" s="6">
        <v>2001</v>
      </c>
      <c r="H46" s="6">
        <v>10610</v>
      </c>
      <c r="I46" s="10" t="s">
        <v>1103</v>
      </c>
      <c r="J46" s="6">
        <v>11045</v>
      </c>
      <c r="K46" s="6">
        <v>11043</v>
      </c>
      <c r="L46" s="6">
        <f>VLOOKUP($B46,排位权重及成就开放等级!$E$4:$G$28,2,FALSE)</f>
        <v>1</v>
      </c>
      <c r="M46" s="6">
        <f>VLOOKUP($B46,排位权重及成就开放等级!$E$4:$G$28,3,FALSE)</f>
        <v>1</v>
      </c>
    </row>
    <row r="47" spans="1:13">
      <c r="A47" s="6">
        <v>11045</v>
      </c>
      <c r="B47" s="6" t="s">
        <v>1033</v>
      </c>
      <c r="D47" s="6" t="s">
        <v>553</v>
      </c>
      <c r="E47" s="6">
        <v>802</v>
      </c>
      <c r="F47" s="6">
        <v>10611</v>
      </c>
      <c r="G47" s="6">
        <v>2001</v>
      </c>
      <c r="H47" s="6">
        <v>10611</v>
      </c>
      <c r="I47" s="10" t="s">
        <v>1103</v>
      </c>
      <c r="J47" s="6">
        <v>11046</v>
      </c>
      <c r="K47" s="6">
        <v>11044</v>
      </c>
      <c r="L47" s="6">
        <f>VLOOKUP($B47,排位权重及成就开放等级!$E$4:$G$28,2,FALSE)</f>
        <v>1</v>
      </c>
      <c r="M47" s="6">
        <f>VLOOKUP($B47,排位权重及成就开放等级!$E$4:$G$28,3,FALSE)</f>
        <v>1</v>
      </c>
    </row>
    <row r="48" spans="1:13">
      <c r="A48" s="6">
        <v>11046</v>
      </c>
      <c r="B48" s="6" t="s">
        <v>1033</v>
      </c>
      <c r="D48" s="6" t="s">
        <v>554</v>
      </c>
      <c r="E48" s="6">
        <v>802</v>
      </c>
      <c r="F48" s="6">
        <v>10701</v>
      </c>
      <c r="G48" s="6">
        <v>2001</v>
      </c>
      <c r="H48" s="6">
        <v>10701</v>
      </c>
      <c r="I48" s="10" t="s">
        <v>1103</v>
      </c>
      <c r="J48" s="6">
        <v>11047</v>
      </c>
      <c r="K48" s="6">
        <v>11045</v>
      </c>
      <c r="L48" s="6">
        <f>VLOOKUP($B48,排位权重及成就开放等级!$E$4:$G$28,2,FALSE)</f>
        <v>1</v>
      </c>
      <c r="M48" s="6">
        <f>VLOOKUP($B48,排位权重及成就开放等级!$E$4:$G$28,3,FALSE)</f>
        <v>1</v>
      </c>
    </row>
    <row r="49" spans="1:13">
      <c r="A49" s="6">
        <v>11047</v>
      </c>
      <c r="B49" s="6" t="s">
        <v>1033</v>
      </c>
      <c r="D49" s="6" t="s">
        <v>555</v>
      </c>
      <c r="E49" s="6">
        <v>802</v>
      </c>
      <c r="F49" s="6">
        <v>10702</v>
      </c>
      <c r="G49" s="6">
        <v>2001</v>
      </c>
      <c r="H49" s="6">
        <v>10702</v>
      </c>
      <c r="I49" s="10" t="s">
        <v>1103</v>
      </c>
      <c r="J49" s="6">
        <v>11048</v>
      </c>
      <c r="K49" s="6">
        <v>11046</v>
      </c>
      <c r="L49" s="6">
        <f>VLOOKUP($B49,排位权重及成就开放等级!$E$4:$G$28,2,FALSE)</f>
        <v>1</v>
      </c>
      <c r="M49" s="6">
        <f>VLOOKUP($B49,排位权重及成就开放等级!$E$4:$G$28,3,FALSE)</f>
        <v>1</v>
      </c>
    </row>
    <row r="50" spans="1:13">
      <c r="A50" s="6">
        <v>11048</v>
      </c>
      <c r="B50" s="6" t="s">
        <v>1033</v>
      </c>
      <c r="D50" s="6" t="s">
        <v>556</v>
      </c>
      <c r="E50" s="6">
        <v>802</v>
      </c>
      <c r="F50" s="6">
        <v>10704</v>
      </c>
      <c r="G50" s="6">
        <v>2001</v>
      </c>
      <c r="H50" s="6">
        <v>10704</v>
      </c>
      <c r="I50" s="10" t="s">
        <v>1103</v>
      </c>
      <c r="J50" s="6">
        <v>11049</v>
      </c>
      <c r="K50" s="6">
        <v>11047</v>
      </c>
      <c r="L50" s="6">
        <f>VLOOKUP($B50,排位权重及成就开放等级!$E$4:$G$28,2,FALSE)</f>
        <v>1</v>
      </c>
      <c r="M50" s="6">
        <f>VLOOKUP($B50,排位权重及成就开放等级!$E$4:$G$28,3,FALSE)</f>
        <v>1</v>
      </c>
    </row>
    <row r="51" spans="1:13">
      <c r="A51" s="6">
        <v>11049</v>
      </c>
      <c r="B51" s="6" t="s">
        <v>1033</v>
      </c>
      <c r="D51" s="6" t="s">
        <v>557</v>
      </c>
      <c r="E51" s="6">
        <v>802</v>
      </c>
      <c r="F51" s="6">
        <v>10705</v>
      </c>
      <c r="G51" s="6">
        <v>2001</v>
      </c>
      <c r="H51" s="6">
        <v>10705</v>
      </c>
      <c r="I51" s="10" t="s">
        <v>1103</v>
      </c>
      <c r="J51" s="6">
        <v>11050</v>
      </c>
      <c r="K51" s="6">
        <v>11048</v>
      </c>
      <c r="L51" s="6">
        <f>VLOOKUP($B51,排位权重及成就开放等级!$E$4:$G$28,2,FALSE)</f>
        <v>1</v>
      </c>
      <c r="M51" s="6">
        <f>VLOOKUP($B51,排位权重及成就开放等级!$E$4:$G$28,3,FALSE)</f>
        <v>1</v>
      </c>
    </row>
    <row r="52" spans="1:13">
      <c r="A52" s="6">
        <v>11050</v>
      </c>
      <c r="B52" s="6" t="s">
        <v>1033</v>
      </c>
      <c r="D52" s="6" t="s">
        <v>558</v>
      </c>
      <c r="E52" s="6">
        <v>802</v>
      </c>
      <c r="F52" s="6">
        <v>10707</v>
      </c>
      <c r="G52" s="6">
        <v>2001</v>
      </c>
      <c r="H52" s="6">
        <v>10707</v>
      </c>
      <c r="I52" s="10" t="s">
        <v>1103</v>
      </c>
      <c r="J52" s="6">
        <v>11051</v>
      </c>
      <c r="K52" s="6">
        <v>11049</v>
      </c>
      <c r="L52" s="6">
        <f>VLOOKUP($B52,排位权重及成就开放等级!$E$4:$G$28,2,FALSE)</f>
        <v>1</v>
      </c>
      <c r="M52" s="6">
        <f>VLOOKUP($B52,排位权重及成就开放等级!$E$4:$G$28,3,FALSE)</f>
        <v>1</v>
      </c>
    </row>
    <row r="53" spans="1:13">
      <c r="A53" s="6">
        <v>11051</v>
      </c>
      <c r="B53" s="6" t="s">
        <v>1033</v>
      </c>
      <c r="D53" s="6" t="s">
        <v>559</v>
      </c>
      <c r="E53" s="6">
        <v>802</v>
      </c>
      <c r="F53" s="6">
        <v>10708</v>
      </c>
      <c r="G53" s="6">
        <v>2001</v>
      </c>
      <c r="H53" s="6">
        <v>10708</v>
      </c>
      <c r="I53" s="10" t="s">
        <v>1103</v>
      </c>
      <c r="J53" s="6">
        <v>11052</v>
      </c>
      <c r="K53" s="6">
        <v>11050</v>
      </c>
      <c r="L53" s="6">
        <f>VLOOKUP($B53,排位权重及成就开放等级!$E$4:$G$28,2,FALSE)</f>
        <v>1</v>
      </c>
      <c r="M53" s="6">
        <f>VLOOKUP($B53,排位权重及成就开放等级!$E$4:$G$28,3,FALSE)</f>
        <v>1</v>
      </c>
    </row>
    <row r="54" spans="1:13">
      <c r="A54" s="6">
        <v>11052</v>
      </c>
      <c r="B54" s="6" t="s">
        <v>1033</v>
      </c>
      <c r="D54" s="6" t="s">
        <v>560</v>
      </c>
      <c r="E54" s="6">
        <v>802</v>
      </c>
      <c r="F54" s="6">
        <v>10710</v>
      </c>
      <c r="G54" s="6">
        <v>2001</v>
      </c>
      <c r="H54" s="6">
        <v>10710</v>
      </c>
      <c r="I54" s="10" t="s">
        <v>1103</v>
      </c>
      <c r="J54" s="6">
        <v>11053</v>
      </c>
      <c r="K54" s="6">
        <v>11051</v>
      </c>
      <c r="L54" s="6">
        <f>VLOOKUP($B54,排位权重及成就开放等级!$E$4:$G$28,2,FALSE)</f>
        <v>1</v>
      </c>
      <c r="M54" s="6">
        <f>VLOOKUP($B54,排位权重及成就开放等级!$E$4:$G$28,3,FALSE)</f>
        <v>1</v>
      </c>
    </row>
    <row r="55" spans="1:13">
      <c r="A55" s="6">
        <v>11053</v>
      </c>
      <c r="B55" s="6" t="s">
        <v>1033</v>
      </c>
      <c r="D55" s="6" t="s">
        <v>561</v>
      </c>
      <c r="E55" s="6">
        <v>802</v>
      </c>
      <c r="F55" s="6">
        <v>10711</v>
      </c>
      <c r="G55" s="6">
        <v>2001</v>
      </c>
      <c r="H55" s="6">
        <v>10711</v>
      </c>
      <c r="I55" s="10" t="s">
        <v>1103</v>
      </c>
      <c r="J55" s="6">
        <v>11054</v>
      </c>
      <c r="K55" s="6">
        <v>11052</v>
      </c>
      <c r="L55" s="6">
        <f>VLOOKUP($B55,排位权重及成就开放等级!$E$4:$G$28,2,FALSE)</f>
        <v>1</v>
      </c>
      <c r="M55" s="6">
        <f>VLOOKUP($B55,排位权重及成就开放等级!$E$4:$G$28,3,FALSE)</f>
        <v>1</v>
      </c>
    </row>
    <row r="56" spans="1:13">
      <c r="A56" s="6">
        <v>11054</v>
      </c>
      <c r="B56" s="6" t="s">
        <v>1033</v>
      </c>
      <c r="D56" s="6" t="s">
        <v>562</v>
      </c>
      <c r="E56" s="6">
        <v>802</v>
      </c>
      <c r="F56" s="6">
        <v>10801</v>
      </c>
      <c r="G56" s="6">
        <v>2001</v>
      </c>
      <c r="H56" s="6">
        <v>10801</v>
      </c>
      <c r="I56" s="10" t="s">
        <v>1103</v>
      </c>
      <c r="J56" s="6">
        <v>11055</v>
      </c>
      <c r="K56" s="6">
        <v>11053</v>
      </c>
      <c r="L56" s="6">
        <f>VLOOKUP($B56,排位权重及成就开放等级!$E$4:$G$28,2,FALSE)</f>
        <v>1</v>
      </c>
      <c r="M56" s="6">
        <f>VLOOKUP($B56,排位权重及成就开放等级!$E$4:$G$28,3,FALSE)</f>
        <v>1</v>
      </c>
    </row>
    <row r="57" spans="1:13">
      <c r="A57" s="6">
        <v>11055</v>
      </c>
      <c r="B57" s="6" t="s">
        <v>1033</v>
      </c>
      <c r="D57" s="6" t="s">
        <v>563</v>
      </c>
      <c r="E57" s="6">
        <v>802</v>
      </c>
      <c r="F57" s="6">
        <v>10802</v>
      </c>
      <c r="G57" s="6">
        <v>2001</v>
      </c>
      <c r="H57" s="6">
        <v>10802</v>
      </c>
      <c r="I57" s="10" t="s">
        <v>1103</v>
      </c>
      <c r="J57" s="6">
        <v>11056</v>
      </c>
      <c r="K57" s="6">
        <v>11054</v>
      </c>
      <c r="L57" s="6">
        <f>VLOOKUP($B57,排位权重及成就开放等级!$E$4:$G$28,2,FALSE)</f>
        <v>1</v>
      </c>
      <c r="M57" s="6">
        <f>VLOOKUP($B57,排位权重及成就开放等级!$E$4:$G$28,3,FALSE)</f>
        <v>1</v>
      </c>
    </row>
    <row r="58" spans="1:13">
      <c r="A58" s="6">
        <v>11056</v>
      </c>
      <c r="B58" s="6" t="s">
        <v>1033</v>
      </c>
      <c r="D58" s="6" t="s">
        <v>564</v>
      </c>
      <c r="E58" s="6">
        <v>802</v>
      </c>
      <c r="F58" s="6">
        <v>10804</v>
      </c>
      <c r="G58" s="6">
        <v>2001</v>
      </c>
      <c r="H58" s="6">
        <v>10804</v>
      </c>
      <c r="I58" s="10" t="s">
        <v>1103</v>
      </c>
      <c r="J58" s="6">
        <v>11057</v>
      </c>
      <c r="K58" s="6">
        <v>11055</v>
      </c>
      <c r="L58" s="6">
        <f>VLOOKUP($B58,排位权重及成就开放等级!$E$4:$G$28,2,FALSE)</f>
        <v>1</v>
      </c>
      <c r="M58" s="6">
        <f>VLOOKUP($B58,排位权重及成就开放等级!$E$4:$G$28,3,FALSE)</f>
        <v>1</v>
      </c>
    </row>
    <row r="59" spans="1:13">
      <c r="A59" s="6">
        <v>11057</v>
      </c>
      <c r="B59" s="6" t="s">
        <v>1033</v>
      </c>
      <c r="D59" s="6" t="s">
        <v>565</v>
      </c>
      <c r="E59" s="6">
        <v>802</v>
      </c>
      <c r="F59" s="6">
        <v>10805</v>
      </c>
      <c r="G59" s="6">
        <v>2001</v>
      </c>
      <c r="H59" s="6">
        <v>10805</v>
      </c>
      <c r="I59" s="10" t="s">
        <v>1103</v>
      </c>
      <c r="J59" s="6">
        <v>11058</v>
      </c>
      <c r="K59" s="6">
        <v>11056</v>
      </c>
      <c r="L59" s="6">
        <f>VLOOKUP($B59,排位权重及成就开放等级!$E$4:$G$28,2,FALSE)</f>
        <v>1</v>
      </c>
      <c r="M59" s="6">
        <f>VLOOKUP($B59,排位权重及成就开放等级!$E$4:$G$28,3,FALSE)</f>
        <v>1</v>
      </c>
    </row>
    <row r="60" spans="1:13">
      <c r="A60" s="6">
        <v>11058</v>
      </c>
      <c r="B60" s="6" t="s">
        <v>1033</v>
      </c>
      <c r="D60" s="6" t="s">
        <v>566</v>
      </c>
      <c r="E60" s="6">
        <v>802</v>
      </c>
      <c r="F60" s="6">
        <v>10807</v>
      </c>
      <c r="G60" s="6">
        <v>2001</v>
      </c>
      <c r="H60" s="6">
        <v>10807</v>
      </c>
      <c r="I60" s="10" t="s">
        <v>1103</v>
      </c>
      <c r="J60" s="6">
        <v>11059</v>
      </c>
      <c r="K60" s="6">
        <v>11057</v>
      </c>
      <c r="L60" s="6">
        <f>VLOOKUP($B60,排位权重及成就开放等级!$E$4:$G$28,2,FALSE)</f>
        <v>1</v>
      </c>
      <c r="M60" s="6">
        <f>VLOOKUP($B60,排位权重及成就开放等级!$E$4:$G$28,3,FALSE)</f>
        <v>1</v>
      </c>
    </row>
    <row r="61" spans="1:13">
      <c r="A61" s="6">
        <v>11059</v>
      </c>
      <c r="B61" s="6" t="s">
        <v>1033</v>
      </c>
      <c r="D61" s="6" t="s">
        <v>567</v>
      </c>
      <c r="E61" s="6">
        <v>802</v>
      </c>
      <c r="F61" s="6">
        <v>10808</v>
      </c>
      <c r="G61" s="6">
        <v>2001</v>
      </c>
      <c r="H61" s="6">
        <v>10808</v>
      </c>
      <c r="I61" s="10" t="s">
        <v>1103</v>
      </c>
      <c r="J61" s="6">
        <v>11060</v>
      </c>
      <c r="K61" s="6">
        <v>11058</v>
      </c>
      <c r="L61" s="6">
        <f>VLOOKUP($B61,排位权重及成就开放等级!$E$4:$G$28,2,FALSE)</f>
        <v>1</v>
      </c>
      <c r="M61" s="6">
        <f>VLOOKUP($B61,排位权重及成就开放等级!$E$4:$G$28,3,FALSE)</f>
        <v>1</v>
      </c>
    </row>
    <row r="62" spans="1:13">
      <c r="A62" s="6">
        <v>11060</v>
      </c>
      <c r="B62" s="6" t="s">
        <v>1033</v>
      </c>
      <c r="D62" s="6" t="s">
        <v>568</v>
      </c>
      <c r="E62" s="6">
        <v>802</v>
      </c>
      <c r="F62" s="6">
        <v>10810</v>
      </c>
      <c r="G62" s="6">
        <v>2001</v>
      </c>
      <c r="H62" s="6">
        <v>10810</v>
      </c>
      <c r="I62" s="10" t="s">
        <v>1103</v>
      </c>
      <c r="J62" s="6">
        <v>11061</v>
      </c>
      <c r="K62" s="6">
        <v>11059</v>
      </c>
      <c r="L62" s="6">
        <f>VLOOKUP($B62,排位权重及成就开放等级!$E$4:$G$28,2,FALSE)</f>
        <v>1</v>
      </c>
      <c r="M62" s="6">
        <f>VLOOKUP($B62,排位权重及成就开放等级!$E$4:$G$28,3,FALSE)</f>
        <v>1</v>
      </c>
    </row>
    <row r="63" spans="1:13">
      <c r="A63" s="6">
        <v>11061</v>
      </c>
      <c r="B63" s="6" t="s">
        <v>1033</v>
      </c>
      <c r="D63" s="6" t="s">
        <v>569</v>
      </c>
      <c r="E63" s="6">
        <v>802</v>
      </c>
      <c r="F63" s="6">
        <v>10811</v>
      </c>
      <c r="G63" s="6">
        <v>2001</v>
      </c>
      <c r="H63" s="6">
        <v>10811</v>
      </c>
      <c r="I63" s="10" t="s">
        <v>1103</v>
      </c>
      <c r="J63" s="6">
        <v>11062</v>
      </c>
      <c r="K63" s="6">
        <v>11060</v>
      </c>
      <c r="L63" s="6">
        <f>VLOOKUP($B63,排位权重及成就开放等级!$E$4:$G$28,2,FALSE)</f>
        <v>1</v>
      </c>
      <c r="M63" s="6">
        <f>VLOOKUP($B63,排位权重及成就开放等级!$E$4:$G$28,3,FALSE)</f>
        <v>1</v>
      </c>
    </row>
    <row r="64" spans="1:13">
      <c r="A64" s="6">
        <v>11062</v>
      </c>
      <c r="B64" s="6" t="s">
        <v>1033</v>
      </c>
      <c r="D64" s="6" t="s">
        <v>570</v>
      </c>
      <c r="E64" s="6">
        <v>802</v>
      </c>
      <c r="F64" s="6">
        <v>10901</v>
      </c>
      <c r="G64" s="6">
        <v>2001</v>
      </c>
      <c r="H64" s="6">
        <v>10901</v>
      </c>
      <c r="I64" s="10" t="s">
        <v>1103</v>
      </c>
      <c r="J64" s="6">
        <v>11063</v>
      </c>
      <c r="K64" s="6">
        <v>11061</v>
      </c>
      <c r="L64" s="6">
        <f>VLOOKUP($B64,排位权重及成就开放等级!$E$4:$G$28,2,FALSE)</f>
        <v>1</v>
      </c>
      <c r="M64" s="6">
        <f>VLOOKUP($B64,排位权重及成就开放等级!$E$4:$G$28,3,FALSE)</f>
        <v>1</v>
      </c>
    </row>
    <row r="65" spans="1:13">
      <c r="A65" s="6">
        <v>11063</v>
      </c>
      <c r="B65" s="6" t="s">
        <v>1033</v>
      </c>
      <c r="D65" s="6" t="s">
        <v>571</v>
      </c>
      <c r="E65" s="6">
        <v>802</v>
      </c>
      <c r="F65" s="6">
        <v>10902</v>
      </c>
      <c r="G65" s="6">
        <v>2001</v>
      </c>
      <c r="H65" s="6">
        <v>10902</v>
      </c>
      <c r="I65" s="10" t="s">
        <v>1103</v>
      </c>
      <c r="J65" s="6">
        <v>11064</v>
      </c>
      <c r="K65" s="6">
        <v>11062</v>
      </c>
      <c r="L65" s="6">
        <f>VLOOKUP($B65,排位权重及成就开放等级!$E$4:$G$28,2,FALSE)</f>
        <v>1</v>
      </c>
      <c r="M65" s="6">
        <f>VLOOKUP($B65,排位权重及成就开放等级!$E$4:$G$28,3,FALSE)</f>
        <v>1</v>
      </c>
    </row>
    <row r="66" spans="1:13">
      <c r="A66" s="6">
        <v>11064</v>
      </c>
      <c r="B66" s="6" t="s">
        <v>1033</v>
      </c>
      <c r="D66" s="6" t="s">
        <v>572</v>
      </c>
      <c r="E66" s="6">
        <v>802</v>
      </c>
      <c r="F66" s="6">
        <v>10904</v>
      </c>
      <c r="G66" s="6">
        <v>2001</v>
      </c>
      <c r="H66" s="6">
        <v>10904</v>
      </c>
      <c r="I66" s="10" t="s">
        <v>1103</v>
      </c>
      <c r="J66" s="6">
        <v>11065</v>
      </c>
      <c r="K66" s="6">
        <v>11063</v>
      </c>
      <c r="L66" s="6">
        <f>VLOOKUP($B66,排位权重及成就开放等级!$E$4:$G$28,2,FALSE)</f>
        <v>1</v>
      </c>
      <c r="M66" s="6">
        <f>VLOOKUP($B66,排位权重及成就开放等级!$E$4:$G$28,3,FALSE)</f>
        <v>1</v>
      </c>
    </row>
    <row r="67" spans="1:13">
      <c r="A67" s="6">
        <v>11065</v>
      </c>
      <c r="B67" s="6" t="s">
        <v>1033</v>
      </c>
      <c r="D67" s="6" t="s">
        <v>573</v>
      </c>
      <c r="E67" s="6">
        <v>802</v>
      </c>
      <c r="F67" s="6">
        <v>10905</v>
      </c>
      <c r="G67" s="6">
        <v>2001</v>
      </c>
      <c r="H67" s="6">
        <v>10905</v>
      </c>
      <c r="I67" s="10" t="s">
        <v>1103</v>
      </c>
      <c r="J67" s="6">
        <v>11066</v>
      </c>
      <c r="K67" s="6">
        <v>11064</v>
      </c>
      <c r="L67" s="6">
        <f>VLOOKUP($B67,排位权重及成就开放等级!$E$4:$G$28,2,FALSE)</f>
        <v>1</v>
      </c>
      <c r="M67" s="6">
        <f>VLOOKUP($B67,排位权重及成就开放等级!$E$4:$G$28,3,FALSE)</f>
        <v>1</v>
      </c>
    </row>
    <row r="68" spans="1:13">
      <c r="A68" s="6">
        <v>11066</v>
      </c>
      <c r="B68" s="6" t="s">
        <v>1033</v>
      </c>
      <c r="D68" s="6" t="s">
        <v>574</v>
      </c>
      <c r="E68" s="6">
        <v>802</v>
      </c>
      <c r="F68" s="6">
        <v>10907</v>
      </c>
      <c r="G68" s="6">
        <v>2001</v>
      </c>
      <c r="H68" s="6">
        <v>10907</v>
      </c>
      <c r="I68" s="10" t="s">
        <v>1103</v>
      </c>
      <c r="J68" s="6">
        <v>11067</v>
      </c>
      <c r="K68" s="6">
        <v>11065</v>
      </c>
      <c r="L68" s="6">
        <f>VLOOKUP($B68,排位权重及成就开放等级!$E$4:$G$28,2,FALSE)</f>
        <v>1</v>
      </c>
      <c r="M68" s="6">
        <f>VLOOKUP($B68,排位权重及成就开放等级!$E$4:$G$28,3,FALSE)</f>
        <v>1</v>
      </c>
    </row>
    <row r="69" spans="1:13">
      <c r="A69" s="6">
        <v>11067</v>
      </c>
      <c r="B69" s="6" t="s">
        <v>1033</v>
      </c>
      <c r="D69" s="6" t="s">
        <v>575</v>
      </c>
      <c r="E69" s="6">
        <v>802</v>
      </c>
      <c r="F69" s="6">
        <v>10908</v>
      </c>
      <c r="G69" s="6">
        <v>2001</v>
      </c>
      <c r="H69" s="6">
        <v>10908</v>
      </c>
      <c r="I69" s="10" t="s">
        <v>1103</v>
      </c>
      <c r="J69" s="6">
        <v>11068</v>
      </c>
      <c r="K69" s="6">
        <v>11066</v>
      </c>
      <c r="L69" s="6">
        <f>VLOOKUP($B69,排位权重及成就开放等级!$E$4:$G$28,2,FALSE)</f>
        <v>1</v>
      </c>
      <c r="M69" s="6">
        <f>VLOOKUP($B69,排位权重及成就开放等级!$E$4:$G$28,3,FALSE)</f>
        <v>1</v>
      </c>
    </row>
    <row r="70" spans="1:13">
      <c r="A70" s="6">
        <v>11068</v>
      </c>
      <c r="B70" s="6" t="s">
        <v>1033</v>
      </c>
      <c r="D70" s="6" t="s">
        <v>576</v>
      </c>
      <c r="E70" s="6">
        <v>802</v>
      </c>
      <c r="F70" s="6">
        <v>10910</v>
      </c>
      <c r="G70" s="6">
        <v>2001</v>
      </c>
      <c r="H70" s="6">
        <v>10910</v>
      </c>
      <c r="I70" s="10" t="s">
        <v>1103</v>
      </c>
      <c r="J70" s="6">
        <v>11069</v>
      </c>
      <c r="K70" s="6">
        <v>11067</v>
      </c>
      <c r="L70" s="6">
        <f>VLOOKUP($B70,排位权重及成就开放等级!$E$4:$G$28,2,FALSE)</f>
        <v>1</v>
      </c>
      <c r="M70" s="6">
        <f>VLOOKUP($B70,排位权重及成就开放等级!$E$4:$G$28,3,FALSE)</f>
        <v>1</v>
      </c>
    </row>
    <row r="71" spans="1:13">
      <c r="A71" s="6">
        <v>11069</v>
      </c>
      <c r="B71" s="6" t="s">
        <v>1033</v>
      </c>
      <c r="D71" s="6" t="s">
        <v>577</v>
      </c>
      <c r="E71" s="6">
        <v>802</v>
      </c>
      <c r="F71" s="6">
        <v>10911</v>
      </c>
      <c r="G71" s="6">
        <v>2001</v>
      </c>
      <c r="H71" s="6">
        <v>10911</v>
      </c>
      <c r="I71" s="10" t="s">
        <v>1103</v>
      </c>
      <c r="J71" s="6">
        <v>11070</v>
      </c>
      <c r="K71" s="6">
        <v>11068</v>
      </c>
      <c r="L71" s="6">
        <f>VLOOKUP($B71,排位权重及成就开放等级!$E$4:$G$28,2,FALSE)</f>
        <v>1</v>
      </c>
      <c r="M71" s="6">
        <f>VLOOKUP($B71,排位权重及成就开放等级!$E$4:$G$28,3,FALSE)</f>
        <v>1</v>
      </c>
    </row>
    <row r="72" spans="1:13">
      <c r="A72" s="6">
        <v>11070</v>
      </c>
      <c r="B72" s="6" t="s">
        <v>1033</v>
      </c>
      <c r="D72" s="6" t="s">
        <v>578</v>
      </c>
      <c r="E72" s="6">
        <v>802</v>
      </c>
      <c r="F72" s="6">
        <v>11001</v>
      </c>
      <c r="G72" s="6">
        <v>2001</v>
      </c>
      <c r="H72" s="6">
        <v>11001</v>
      </c>
      <c r="I72" s="10" t="s">
        <v>1103</v>
      </c>
      <c r="J72" s="6">
        <v>11071</v>
      </c>
      <c r="K72" s="6">
        <v>11069</v>
      </c>
      <c r="L72" s="6">
        <f>VLOOKUP($B72,排位权重及成就开放等级!$E$4:$G$28,2,FALSE)</f>
        <v>1</v>
      </c>
      <c r="M72" s="6">
        <f>VLOOKUP($B72,排位权重及成就开放等级!$E$4:$G$28,3,FALSE)</f>
        <v>1</v>
      </c>
    </row>
    <row r="73" spans="1:13">
      <c r="A73" s="6">
        <v>11071</v>
      </c>
      <c r="B73" s="6" t="s">
        <v>1033</v>
      </c>
      <c r="D73" s="6" t="s">
        <v>579</v>
      </c>
      <c r="E73" s="6">
        <v>802</v>
      </c>
      <c r="F73" s="6">
        <v>11002</v>
      </c>
      <c r="G73" s="6">
        <v>2001</v>
      </c>
      <c r="H73" s="6">
        <v>11002</v>
      </c>
      <c r="I73" s="10" t="s">
        <v>1103</v>
      </c>
      <c r="J73" s="6">
        <v>11072</v>
      </c>
      <c r="K73" s="6">
        <v>11070</v>
      </c>
      <c r="L73" s="6">
        <f>VLOOKUP($B73,排位权重及成就开放等级!$E$4:$G$28,2,FALSE)</f>
        <v>1</v>
      </c>
      <c r="M73" s="6">
        <f>VLOOKUP($B73,排位权重及成就开放等级!$E$4:$G$28,3,FALSE)</f>
        <v>1</v>
      </c>
    </row>
    <row r="74" spans="1:13">
      <c r="A74" s="6">
        <v>11072</v>
      </c>
      <c r="B74" s="6" t="s">
        <v>1033</v>
      </c>
      <c r="D74" s="6" t="s">
        <v>580</v>
      </c>
      <c r="E74" s="6">
        <v>802</v>
      </c>
      <c r="F74" s="6">
        <v>11004</v>
      </c>
      <c r="G74" s="6">
        <v>2001</v>
      </c>
      <c r="H74" s="6">
        <v>11004</v>
      </c>
      <c r="I74" s="10" t="s">
        <v>1103</v>
      </c>
      <c r="J74" s="6">
        <v>11073</v>
      </c>
      <c r="K74" s="6">
        <v>11071</v>
      </c>
      <c r="L74" s="6">
        <f>VLOOKUP($B74,排位权重及成就开放等级!$E$4:$G$28,2,FALSE)</f>
        <v>1</v>
      </c>
      <c r="M74" s="6">
        <f>VLOOKUP($B74,排位权重及成就开放等级!$E$4:$G$28,3,FALSE)</f>
        <v>1</v>
      </c>
    </row>
    <row r="75" spans="1:13">
      <c r="A75" s="6">
        <v>11073</v>
      </c>
      <c r="B75" s="6" t="s">
        <v>1033</v>
      </c>
      <c r="D75" s="6" t="s">
        <v>581</v>
      </c>
      <c r="E75" s="6">
        <v>802</v>
      </c>
      <c r="F75" s="6">
        <v>11005</v>
      </c>
      <c r="G75" s="6">
        <v>2001</v>
      </c>
      <c r="H75" s="6">
        <v>11005</v>
      </c>
      <c r="I75" s="10" t="s">
        <v>1103</v>
      </c>
      <c r="J75" s="6">
        <v>11074</v>
      </c>
      <c r="K75" s="6">
        <v>11072</v>
      </c>
      <c r="L75" s="6">
        <f>VLOOKUP($B75,排位权重及成就开放等级!$E$4:$G$28,2,FALSE)</f>
        <v>1</v>
      </c>
      <c r="M75" s="6">
        <f>VLOOKUP($B75,排位权重及成就开放等级!$E$4:$G$28,3,FALSE)</f>
        <v>1</v>
      </c>
    </row>
    <row r="76" spans="1:13">
      <c r="A76" s="6">
        <v>11074</v>
      </c>
      <c r="B76" s="6" t="s">
        <v>1033</v>
      </c>
      <c r="D76" s="6" t="s">
        <v>582</v>
      </c>
      <c r="E76" s="6">
        <v>802</v>
      </c>
      <c r="F76" s="6">
        <v>11007</v>
      </c>
      <c r="G76" s="6">
        <v>2001</v>
      </c>
      <c r="H76" s="6">
        <v>11007</v>
      </c>
      <c r="I76" s="10" t="s">
        <v>1103</v>
      </c>
      <c r="J76" s="6">
        <v>11075</v>
      </c>
      <c r="K76" s="6">
        <v>11073</v>
      </c>
      <c r="L76" s="6">
        <f>VLOOKUP($B76,排位权重及成就开放等级!$E$4:$G$28,2,FALSE)</f>
        <v>1</v>
      </c>
      <c r="M76" s="6">
        <f>VLOOKUP($B76,排位权重及成就开放等级!$E$4:$G$28,3,FALSE)</f>
        <v>1</v>
      </c>
    </row>
    <row r="77" spans="1:13">
      <c r="A77" s="6">
        <v>11075</v>
      </c>
      <c r="B77" s="6" t="s">
        <v>1033</v>
      </c>
      <c r="D77" s="6" t="s">
        <v>583</v>
      </c>
      <c r="E77" s="6">
        <v>802</v>
      </c>
      <c r="F77" s="6">
        <v>11008</v>
      </c>
      <c r="G77" s="6">
        <v>2001</v>
      </c>
      <c r="H77" s="6">
        <v>11008</v>
      </c>
      <c r="I77" s="10" t="s">
        <v>1103</v>
      </c>
      <c r="J77" s="6">
        <v>11076</v>
      </c>
      <c r="K77" s="6">
        <v>11074</v>
      </c>
      <c r="L77" s="6">
        <f>VLOOKUP($B77,排位权重及成就开放等级!$E$4:$G$28,2,FALSE)</f>
        <v>1</v>
      </c>
      <c r="M77" s="6">
        <f>VLOOKUP($B77,排位权重及成就开放等级!$E$4:$G$28,3,FALSE)</f>
        <v>1</v>
      </c>
    </row>
    <row r="78" spans="1:13">
      <c r="A78" s="6">
        <v>11076</v>
      </c>
      <c r="B78" s="6" t="s">
        <v>1033</v>
      </c>
      <c r="D78" s="6" t="s">
        <v>584</v>
      </c>
      <c r="E78" s="6">
        <v>802</v>
      </c>
      <c r="F78" s="6">
        <v>11010</v>
      </c>
      <c r="G78" s="6">
        <v>2001</v>
      </c>
      <c r="H78" s="6">
        <v>11010</v>
      </c>
      <c r="I78" s="10" t="s">
        <v>1103</v>
      </c>
      <c r="J78" s="6">
        <v>11077</v>
      </c>
      <c r="K78" s="6">
        <v>11075</v>
      </c>
      <c r="L78" s="6">
        <f>VLOOKUP($B78,排位权重及成就开放等级!$E$4:$G$28,2,FALSE)</f>
        <v>1</v>
      </c>
      <c r="M78" s="6">
        <f>VLOOKUP($B78,排位权重及成就开放等级!$E$4:$G$28,3,FALSE)</f>
        <v>1</v>
      </c>
    </row>
    <row r="79" spans="1:13">
      <c r="A79" s="6">
        <v>11077</v>
      </c>
      <c r="B79" s="6" t="s">
        <v>1033</v>
      </c>
      <c r="D79" s="6" t="s">
        <v>585</v>
      </c>
      <c r="E79" s="6">
        <v>802</v>
      </c>
      <c r="F79" s="6">
        <v>11011</v>
      </c>
      <c r="G79" s="6">
        <v>2001</v>
      </c>
      <c r="H79" s="6">
        <v>11011</v>
      </c>
      <c r="I79" s="10" t="s">
        <v>1103</v>
      </c>
      <c r="J79" s="6">
        <v>11078</v>
      </c>
      <c r="K79" s="6">
        <v>11076</v>
      </c>
      <c r="L79" s="6">
        <f>VLOOKUP($B79,排位权重及成就开放等级!$E$4:$G$28,2,FALSE)</f>
        <v>1</v>
      </c>
      <c r="M79" s="6">
        <f>VLOOKUP($B79,排位权重及成就开放等级!$E$4:$G$28,3,FALSE)</f>
        <v>1</v>
      </c>
    </row>
    <row r="80" spans="1:13">
      <c r="A80" s="6">
        <v>11078</v>
      </c>
      <c r="B80" s="6" t="s">
        <v>1033</v>
      </c>
      <c r="D80" s="6" t="s">
        <v>586</v>
      </c>
      <c r="E80" s="6">
        <v>802</v>
      </c>
      <c r="F80" s="6">
        <v>11101</v>
      </c>
      <c r="G80" s="6">
        <v>2001</v>
      </c>
      <c r="H80" s="6">
        <v>11101</v>
      </c>
      <c r="I80" s="10" t="s">
        <v>1103</v>
      </c>
      <c r="J80" s="6">
        <v>11079</v>
      </c>
      <c r="K80" s="6">
        <v>11077</v>
      </c>
      <c r="L80" s="6">
        <f>VLOOKUP($B80,排位权重及成就开放等级!$E$4:$G$28,2,FALSE)</f>
        <v>1</v>
      </c>
      <c r="M80" s="6">
        <f>VLOOKUP($B80,排位权重及成就开放等级!$E$4:$G$28,3,FALSE)</f>
        <v>1</v>
      </c>
    </row>
    <row r="81" spans="1:13">
      <c r="A81" s="6">
        <v>11079</v>
      </c>
      <c r="B81" s="6" t="s">
        <v>1033</v>
      </c>
      <c r="D81" s="6" t="s">
        <v>587</v>
      </c>
      <c r="E81" s="6">
        <v>802</v>
      </c>
      <c r="F81" s="6">
        <v>11102</v>
      </c>
      <c r="G81" s="6">
        <v>2001</v>
      </c>
      <c r="H81" s="6">
        <v>11102</v>
      </c>
      <c r="I81" s="10" t="s">
        <v>1103</v>
      </c>
      <c r="J81" s="6">
        <v>11080</v>
      </c>
      <c r="K81" s="6">
        <v>11078</v>
      </c>
      <c r="L81" s="6">
        <f>VLOOKUP($B81,排位权重及成就开放等级!$E$4:$G$28,2,FALSE)</f>
        <v>1</v>
      </c>
      <c r="M81" s="6">
        <f>VLOOKUP($B81,排位权重及成就开放等级!$E$4:$G$28,3,FALSE)</f>
        <v>1</v>
      </c>
    </row>
    <row r="82" spans="1:13">
      <c r="A82" s="6">
        <v>11080</v>
      </c>
      <c r="B82" s="6" t="s">
        <v>1033</v>
      </c>
      <c r="D82" s="6" t="s">
        <v>588</v>
      </c>
      <c r="E82" s="6">
        <v>802</v>
      </c>
      <c r="F82" s="6">
        <v>11104</v>
      </c>
      <c r="G82" s="6">
        <v>2001</v>
      </c>
      <c r="H82" s="6">
        <v>11104</v>
      </c>
      <c r="I82" s="10" t="s">
        <v>1103</v>
      </c>
      <c r="J82" s="6">
        <v>11081</v>
      </c>
      <c r="K82" s="6">
        <v>11079</v>
      </c>
      <c r="L82" s="6">
        <f>VLOOKUP($B82,排位权重及成就开放等级!$E$4:$G$28,2,FALSE)</f>
        <v>1</v>
      </c>
      <c r="M82" s="6">
        <f>VLOOKUP($B82,排位权重及成就开放等级!$E$4:$G$28,3,FALSE)</f>
        <v>1</v>
      </c>
    </row>
    <row r="83" spans="1:13">
      <c r="A83" s="6">
        <v>11081</v>
      </c>
      <c r="B83" s="6" t="s">
        <v>1033</v>
      </c>
      <c r="D83" s="6" t="s">
        <v>589</v>
      </c>
      <c r="E83" s="6">
        <v>802</v>
      </c>
      <c r="F83" s="6">
        <v>11105</v>
      </c>
      <c r="G83" s="6">
        <v>2001</v>
      </c>
      <c r="H83" s="6">
        <v>11105</v>
      </c>
      <c r="I83" s="10" t="s">
        <v>1103</v>
      </c>
      <c r="J83" s="6">
        <v>11082</v>
      </c>
      <c r="K83" s="6">
        <v>11080</v>
      </c>
      <c r="L83" s="6">
        <f>VLOOKUP($B83,排位权重及成就开放等级!$E$4:$G$28,2,FALSE)</f>
        <v>1</v>
      </c>
      <c r="M83" s="6">
        <f>VLOOKUP($B83,排位权重及成就开放等级!$E$4:$G$28,3,FALSE)</f>
        <v>1</v>
      </c>
    </row>
    <row r="84" spans="1:13">
      <c r="A84" s="6">
        <v>11082</v>
      </c>
      <c r="B84" s="6" t="s">
        <v>1033</v>
      </c>
      <c r="D84" s="6" t="s">
        <v>590</v>
      </c>
      <c r="E84" s="6">
        <v>802</v>
      </c>
      <c r="F84" s="6">
        <v>11107</v>
      </c>
      <c r="G84" s="6">
        <v>2001</v>
      </c>
      <c r="H84" s="6">
        <v>11107</v>
      </c>
      <c r="I84" s="10" t="s">
        <v>1103</v>
      </c>
      <c r="J84" s="6">
        <v>11083</v>
      </c>
      <c r="K84" s="6">
        <v>11081</v>
      </c>
      <c r="L84" s="6">
        <f>VLOOKUP($B84,排位权重及成就开放等级!$E$4:$G$28,2,FALSE)</f>
        <v>1</v>
      </c>
      <c r="M84" s="6">
        <f>VLOOKUP($B84,排位权重及成就开放等级!$E$4:$G$28,3,FALSE)</f>
        <v>1</v>
      </c>
    </row>
    <row r="85" spans="1:13">
      <c r="A85" s="6">
        <v>11083</v>
      </c>
      <c r="B85" s="6" t="s">
        <v>1033</v>
      </c>
      <c r="D85" s="6" t="s">
        <v>591</v>
      </c>
      <c r="E85" s="6">
        <v>802</v>
      </c>
      <c r="F85" s="6">
        <v>11108</v>
      </c>
      <c r="G85" s="6">
        <v>2001</v>
      </c>
      <c r="H85" s="6">
        <v>11108</v>
      </c>
      <c r="I85" s="10" t="s">
        <v>1103</v>
      </c>
      <c r="J85" s="6">
        <v>11084</v>
      </c>
      <c r="K85" s="6">
        <v>11082</v>
      </c>
      <c r="L85" s="6">
        <f>VLOOKUP($B85,排位权重及成就开放等级!$E$4:$G$28,2,FALSE)</f>
        <v>1</v>
      </c>
      <c r="M85" s="6">
        <f>VLOOKUP($B85,排位权重及成就开放等级!$E$4:$G$28,3,FALSE)</f>
        <v>1</v>
      </c>
    </row>
    <row r="86" spans="1:13">
      <c r="A86" s="6">
        <v>11084</v>
      </c>
      <c r="B86" s="6" t="s">
        <v>1033</v>
      </c>
      <c r="D86" s="6" t="s">
        <v>592</v>
      </c>
      <c r="E86" s="6">
        <v>802</v>
      </c>
      <c r="F86" s="6">
        <v>11110</v>
      </c>
      <c r="G86" s="6">
        <v>2001</v>
      </c>
      <c r="H86" s="6">
        <v>11110</v>
      </c>
      <c r="I86" s="10" t="s">
        <v>1103</v>
      </c>
      <c r="J86" s="6">
        <v>11085</v>
      </c>
      <c r="K86" s="6">
        <v>11083</v>
      </c>
      <c r="L86" s="6">
        <f>VLOOKUP($B86,排位权重及成就开放等级!$E$4:$G$28,2,FALSE)</f>
        <v>1</v>
      </c>
      <c r="M86" s="6">
        <f>VLOOKUP($B86,排位权重及成就开放等级!$E$4:$G$28,3,FALSE)</f>
        <v>1</v>
      </c>
    </row>
    <row r="87" spans="1:13">
      <c r="A87" s="6">
        <v>11085</v>
      </c>
      <c r="B87" s="6" t="s">
        <v>1033</v>
      </c>
      <c r="D87" s="6" t="s">
        <v>593</v>
      </c>
      <c r="E87" s="6">
        <v>802</v>
      </c>
      <c r="F87" s="6">
        <v>11111</v>
      </c>
      <c r="G87" s="6">
        <v>2001</v>
      </c>
      <c r="H87" s="6">
        <v>11111</v>
      </c>
      <c r="I87" s="10" t="s">
        <v>1103</v>
      </c>
      <c r="J87" s="6">
        <v>11086</v>
      </c>
      <c r="K87" s="6">
        <v>11084</v>
      </c>
      <c r="L87" s="6">
        <f>VLOOKUP($B87,排位权重及成就开放等级!$E$4:$G$28,2,FALSE)</f>
        <v>1</v>
      </c>
      <c r="M87" s="6">
        <f>VLOOKUP($B87,排位权重及成就开放等级!$E$4:$G$28,3,FALSE)</f>
        <v>1</v>
      </c>
    </row>
    <row r="88" spans="1:13">
      <c r="A88" s="6">
        <v>11086</v>
      </c>
      <c r="B88" s="6" t="s">
        <v>1033</v>
      </c>
      <c r="D88" s="6" t="s">
        <v>594</v>
      </c>
      <c r="E88" s="6">
        <v>802</v>
      </c>
      <c r="F88" s="6">
        <v>11201</v>
      </c>
      <c r="G88" s="6">
        <v>2001</v>
      </c>
      <c r="H88" s="6">
        <v>11201</v>
      </c>
      <c r="I88" s="10" t="s">
        <v>1103</v>
      </c>
      <c r="J88" s="6">
        <v>11087</v>
      </c>
      <c r="K88" s="6">
        <v>11085</v>
      </c>
      <c r="L88" s="6">
        <f>VLOOKUP($B88,排位权重及成就开放等级!$E$4:$G$28,2,FALSE)</f>
        <v>1</v>
      </c>
      <c r="M88" s="6">
        <f>VLOOKUP($B88,排位权重及成就开放等级!$E$4:$G$28,3,FALSE)</f>
        <v>1</v>
      </c>
    </row>
    <row r="89" spans="1:13">
      <c r="A89" s="6">
        <v>11087</v>
      </c>
      <c r="B89" s="6" t="s">
        <v>1033</v>
      </c>
      <c r="D89" s="6" t="s">
        <v>595</v>
      </c>
      <c r="E89" s="6">
        <v>802</v>
      </c>
      <c r="F89" s="6">
        <v>11202</v>
      </c>
      <c r="G89" s="6">
        <v>2001</v>
      </c>
      <c r="H89" s="6">
        <v>11202</v>
      </c>
      <c r="I89" s="10" t="s">
        <v>1103</v>
      </c>
      <c r="J89" s="6">
        <v>11088</v>
      </c>
      <c r="K89" s="6">
        <v>11086</v>
      </c>
      <c r="L89" s="6">
        <f>VLOOKUP($B89,排位权重及成就开放等级!$E$4:$G$28,2,FALSE)</f>
        <v>1</v>
      </c>
      <c r="M89" s="6">
        <f>VLOOKUP($B89,排位权重及成就开放等级!$E$4:$G$28,3,FALSE)</f>
        <v>1</v>
      </c>
    </row>
    <row r="90" spans="1:13">
      <c r="A90" s="6">
        <v>11088</v>
      </c>
      <c r="B90" s="6" t="s">
        <v>1033</v>
      </c>
      <c r="D90" s="6" t="s">
        <v>596</v>
      </c>
      <c r="E90" s="6">
        <v>802</v>
      </c>
      <c r="F90" s="6">
        <v>11204</v>
      </c>
      <c r="G90" s="6">
        <v>2001</v>
      </c>
      <c r="H90" s="6">
        <v>11204</v>
      </c>
      <c r="I90" s="10" t="s">
        <v>1103</v>
      </c>
      <c r="J90" s="6">
        <v>11089</v>
      </c>
      <c r="K90" s="6">
        <v>11087</v>
      </c>
      <c r="L90" s="6">
        <f>VLOOKUP($B90,排位权重及成就开放等级!$E$4:$G$28,2,FALSE)</f>
        <v>1</v>
      </c>
      <c r="M90" s="6">
        <f>VLOOKUP($B90,排位权重及成就开放等级!$E$4:$G$28,3,FALSE)</f>
        <v>1</v>
      </c>
    </row>
    <row r="91" spans="1:13">
      <c r="A91" s="6">
        <v>11089</v>
      </c>
      <c r="B91" s="6" t="s">
        <v>1033</v>
      </c>
      <c r="D91" s="6" t="s">
        <v>597</v>
      </c>
      <c r="E91" s="6">
        <v>802</v>
      </c>
      <c r="F91" s="6">
        <v>11205</v>
      </c>
      <c r="G91" s="6">
        <v>2001</v>
      </c>
      <c r="H91" s="6">
        <v>11205</v>
      </c>
      <c r="I91" s="10" t="s">
        <v>1103</v>
      </c>
      <c r="J91" s="6">
        <v>11090</v>
      </c>
      <c r="K91" s="6">
        <v>11088</v>
      </c>
      <c r="L91" s="6">
        <f>VLOOKUP($B91,排位权重及成就开放等级!$E$4:$G$28,2,FALSE)</f>
        <v>1</v>
      </c>
      <c r="M91" s="6">
        <f>VLOOKUP($B91,排位权重及成就开放等级!$E$4:$G$28,3,FALSE)</f>
        <v>1</v>
      </c>
    </row>
    <row r="92" spans="1:13">
      <c r="A92" s="6">
        <v>11090</v>
      </c>
      <c r="B92" s="6" t="s">
        <v>1033</v>
      </c>
      <c r="D92" s="6" t="s">
        <v>598</v>
      </c>
      <c r="E92" s="6">
        <v>802</v>
      </c>
      <c r="F92" s="6">
        <v>11207</v>
      </c>
      <c r="G92" s="6">
        <v>2001</v>
      </c>
      <c r="H92" s="6">
        <v>11207</v>
      </c>
      <c r="I92" s="10" t="s">
        <v>1103</v>
      </c>
      <c r="J92" s="6">
        <v>11091</v>
      </c>
      <c r="K92" s="6">
        <v>11089</v>
      </c>
      <c r="L92" s="6">
        <f>VLOOKUP($B92,排位权重及成就开放等级!$E$4:$G$28,2,FALSE)</f>
        <v>1</v>
      </c>
      <c r="M92" s="6">
        <f>VLOOKUP($B92,排位权重及成就开放等级!$E$4:$G$28,3,FALSE)</f>
        <v>1</v>
      </c>
    </row>
    <row r="93" spans="1:13">
      <c r="A93" s="6">
        <v>11091</v>
      </c>
      <c r="B93" s="6" t="s">
        <v>1033</v>
      </c>
      <c r="D93" s="6" t="s">
        <v>599</v>
      </c>
      <c r="E93" s="6">
        <v>802</v>
      </c>
      <c r="F93" s="6">
        <v>11208</v>
      </c>
      <c r="G93" s="6">
        <v>2001</v>
      </c>
      <c r="H93" s="6">
        <v>11208</v>
      </c>
      <c r="I93" s="10" t="s">
        <v>1103</v>
      </c>
      <c r="J93" s="6">
        <v>11092</v>
      </c>
      <c r="K93" s="6">
        <v>11090</v>
      </c>
      <c r="L93" s="6">
        <f>VLOOKUP($B93,排位权重及成就开放等级!$E$4:$G$28,2,FALSE)</f>
        <v>1</v>
      </c>
      <c r="M93" s="6">
        <f>VLOOKUP($B93,排位权重及成就开放等级!$E$4:$G$28,3,FALSE)</f>
        <v>1</v>
      </c>
    </row>
    <row r="94" spans="1:13">
      <c r="A94" s="6">
        <v>11092</v>
      </c>
      <c r="B94" s="6" t="s">
        <v>1033</v>
      </c>
      <c r="D94" s="6" t="s">
        <v>600</v>
      </c>
      <c r="E94" s="6">
        <v>802</v>
      </c>
      <c r="F94" s="6">
        <v>11210</v>
      </c>
      <c r="G94" s="6">
        <v>2001</v>
      </c>
      <c r="H94" s="6">
        <v>11210</v>
      </c>
      <c r="I94" s="10" t="s">
        <v>1103</v>
      </c>
      <c r="J94" s="6">
        <v>11093</v>
      </c>
      <c r="K94" s="6">
        <v>11091</v>
      </c>
      <c r="L94" s="6">
        <f>VLOOKUP($B94,排位权重及成就开放等级!$E$4:$G$28,2,FALSE)</f>
        <v>1</v>
      </c>
      <c r="M94" s="6">
        <f>VLOOKUP($B94,排位权重及成就开放等级!$E$4:$G$28,3,FALSE)</f>
        <v>1</v>
      </c>
    </row>
    <row r="95" spans="1:13">
      <c r="A95" s="6">
        <v>11093</v>
      </c>
      <c r="B95" s="6" t="s">
        <v>1033</v>
      </c>
      <c r="D95" s="6" t="s">
        <v>601</v>
      </c>
      <c r="E95" s="6">
        <v>802</v>
      </c>
      <c r="F95" s="6">
        <v>11211</v>
      </c>
      <c r="G95" s="6">
        <v>2001</v>
      </c>
      <c r="H95" s="6">
        <v>11211</v>
      </c>
      <c r="I95" s="10" t="s">
        <v>1103</v>
      </c>
      <c r="J95" s="6">
        <v>11094</v>
      </c>
      <c r="K95" s="6">
        <v>11092</v>
      </c>
      <c r="L95" s="6">
        <f>VLOOKUP($B95,排位权重及成就开放等级!$E$4:$G$28,2,FALSE)</f>
        <v>1</v>
      </c>
      <c r="M95" s="6">
        <f>VLOOKUP($B95,排位权重及成就开放等级!$E$4:$G$28,3,FALSE)</f>
        <v>1</v>
      </c>
    </row>
    <row r="96" spans="1:13">
      <c r="A96" s="6">
        <v>11094</v>
      </c>
      <c r="B96" s="6" t="s">
        <v>1033</v>
      </c>
      <c r="D96" s="6" t="s">
        <v>602</v>
      </c>
      <c r="E96" s="6">
        <v>802</v>
      </c>
      <c r="F96" s="6">
        <v>11301</v>
      </c>
      <c r="G96" s="6">
        <v>2001</v>
      </c>
      <c r="H96" s="6">
        <v>11301</v>
      </c>
      <c r="I96" s="10" t="s">
        <v>1103</v>
      </c>
      <c r="J96" s="6">
        <v>11095</v>
      </c>
      <c r="K96" s="6">
        <v>11093</v>
      </c>
      <c r="L96" s="6">
        <f>VLOOKUP($B96,排位权重及成就开放等级!$E$4:$G$28,2,FALSE)</f>
        <v>1</v>
      </c>
      <c r="M96" s="6">
        <f>VLOOKUP($B96,排位权重及成就开放等级!$E$4:$G$28,3,FALSE)</f>
        <v>1</v>
      </c>
    </row>
    <row r="97" spans="1:13">
      <c r="A97" s="6">
        <v>11095</v>
      </c>
      <c r="B97" s="6" t="s">
        <v>1033</v>
      </c>
      <c r="D97" s="6" t="s">
        <v>603</v>
      </c>
      <c r="E97" s="6">
        <v>802</v>
      </c>
      <c r="F97" s="6">
        <v>11302</v>
      </c>
      <c r="G97" s="6">
        <v>2001</v>
      </c>
      <c r="H97" s="6">
        <v>11302</v>
      </c>
      <c r="I97" s="10" t="s">
        <v>1103</v>
      </c>
      <c r="J97" s="6">
        <v>11096</v>
      </c>
      <c r="K97" s="6">
        <v>11094</v>
      </c>
      <c r="L97" s="6">
        <f>VLOOKUP($B97,排位权重及成就开放等级!$E$4:$G$28,2,FALSE)</f>
        <v>1</v>
      </c>
      <c r="M97" s="6">
        <f>VLOOKUP($B97,排位权重及成就开放等级!$E$4:$G$28,3,FALSE)</f>
        <v>1</v>
      </c>
    </row>
    <row r="98" spans="1:13">
      <c r="A98" s="6">
        <v>11096</v>
      </c>
      <c r="B98" s="6" t="s">
        <v>1033</v>
      </c>
      <c r="D98" s="6" t="s">
        <v>604</v>
      </c>
      <c r="E98" s="6">
        <v>802</v>
      </c>
      <c r="F98" s="6">
        <v>11304</v>
      </c>
      <c r="G98" s="6">
        <v>2001</v>
      </c>
      <c r="H98" s="6">
        <v>11304</v>
      </c>
      <c r="I98" s="10" t="s">
        <v>1103</v>
      </c>
      <c r="J98" s="6">
        <v>11097</v>
      </c>
      <c r="K98" s="6">
        <v>11095</v>
      </c>
      <c r="L98" s="6">
        <f>VLOOKUP($B98,排位权重及成就开放等级!$E$4:$G$28,2,FALSE)</f>
        <v>1</v>
      </c>
      <c r="M98" s="6">
        <f>VLOOKUP($B98,排位权重及成就开放等级!$E$4:$G$28,3,FALSE)</f>
        <v>1</v>
      </c>
    </row>
    <row r="99" spans="1:13">
      <c r="A99" s="6">
        <v>11097</v>
      </c>
      <c r="B99" s="6" t="s">
        <v>1033</v>
      </c>
      <c r="D99" s="6" t="s">
        <v>605</v>
      </c>
      <c r="E99" s="6">
        <v>802</v>
      </c>
      <c r="F99" s="6">
        <v>11305</v>
      </c>
      <c r="G99" s="6">
        <v>2001</v>
      </c>
      <c r="H99" s="6">
        <v>11305</v>
      </c>
      <c r="I99" s="10" t="s">
        <v>1103</v>
      </c>
      <c r="J99" s="6">
        <v>11098</v>
      </c>
      <c r="K99" s="6">
        <v>11096</v>
      </c>
      <c r="L99" s="6">
        <f>VLOOKUP($B99,排位权重及成就开放等级!$E$4:$G$28,2,FALSE)</f>
        <v>1</v>
      </c>
      <c r="M99" s="6">
        <f>VLOOKUP($B99,排位权重及成就开放等级!$E$4:$G$28,3,FALSE)</f>
        <v>1</v>
      </c>
    </row>
    <row r="100" spans="1:13">
      <c r="A100" s="6">
        <v>11098</v>
      </c>
      <c r="B100" s="6" t="s">
        <v>1033</v>
      </c>
      <c r="D100" s="6" t="s">
        <v>606</v>
      </c>
      <c r="E100" s="6">
        <v>802</v>
      </c>
      <c r="F100" s="6">
        <v>11307</v>
      </c>
      <c r="G100" s="6">
        <v>2001</v>
      </c>
      <c r="H100" s="6">
        <v>11307</v>
      </c>
      <c r="I100" s="10" t="s">
        <v>1103</v>
      </c>
      <c r="J100" s="6">
        <v>11099</v>
      </c>
      <c r="K100" s="6">
        <v>11097</v>
      </c>
      <c r="L100" s="6">
        <f>VLOOKUP($B100,排位权重及成就开放等级!$E$4:$G$28,2,FALSE)</f>
        <v>1</v>
      </c>
      <c r="M100" s="6">
        <f>VLOOKUP($B100,排位权重及成就开放等级!$E$4:$G$28,3,FALSE)</f>
        <v>1</v>
      </c>
    </row>
    <row r="101" spans="1:13">
      <c r="A101" s="6">
        <v>11099</v>
      </c>
      <c r="B101" s="6" t="s">
        <v>1033</v>
      </c>
      <c r="D101" s="6" t="s">
        <v>607</v>
      </c>
      <c r="E101" s="6">
        <v>802</v>
      </c>
      <c r="F101" s="6">
        <v>11308</v>
      </c>
      <c r="G101" s="6">
        <v>2001</v>
      </c>
      <c r="H101" s="6">
        <v>11308</v>
      </c>
      <c r="I101" s="10" t="s">
        <v>1103</v>
      </c>
      <c r="J101" s="6">
        <v>11100</v>
      </c>
      <c r="K101" s="6">
        <v>11098</v>
      </c>
      <c r="L101" s="6">
        <f>VLOOKUP($B101,排位权重及成就开放等级!$E$4:$G$28,2,FALSE)</f>
        <v>1</v>
      </c>
      <c r="M101" s="6">
        <f>VLOOKUP($B101,排位权重及成就开放等级!$E$4:$G$28,3,FALSE)</f>
        <v>1</v>
      </c>
    </row>
    <row r="102" spans="1:13">
      <c r="A102" s="6">
        <v>11100</v>
      </c>
      <c r="B102" s="6" t="s">
        <v>1033</v>
      </c>
      <c r="D102" s="6" t="s">
        <v>608</v>
      </c>
      <c r="E102" s="6">
        <v>802</v>
      </c>
      <c r="F102" s="6">
        <v>11310</v>
      </c>
      <c r="G102" s="6">
        <v>2001</v>
      </c>
      <c r="H102" s="6">
        <v>11310</v>
      </c>
      <c r="I102" s="10" t="s">
        <v>1103</v>
      </c>
      <c r="J102" s="6">
        <v>11101</v>
      </c>
      <c r="K102" s="6">
        <v>11099</v>
      </c>
      <c r="L102" s="6">
        <f>VLOOKUP($B102,排位权重及成就开放等级!$E$4:$G$28,2,FALSE)</f>
        <v>1</v>
      </c>
      <c r="M102" s="6">
        <f>VLOOKUP($B102,排位权重及成就开放等级!$E$4:$G$28,3,FALSE)</f>
        <v>1</v>
      </c>
    </row>
    <row r="103" spans="1:13">
      <c r="A103" s="6">
        <v>11101</v>
      </c>
      <c r="B103" s="6" t="s">
        <v>1033</v>
      </c>
      <c r="D103" s="6" t="s">
        <v>609</v>
      </c>
      <c r="E103" s="6">
        <v>802</v>
      </c>
      <c r="F103" s="6">
        <v>11311</v>
      </c>
      <c r="G103" s="6">
        <v>2001</v>
      </c>
      <c r="H103" s="6">
        <v>11311</v>
      </c>
      <c r="I103" s="10" t="s">
        <v>1103</v>
      </c>
      <c r="J103" s="6">
        <v>11102</v>
      </c>
      <c r="K103" s="6">
        <v>11100</v>
      </c>
      <c r="L103" s="6">
        <f>VLOOKUP($B103,排位权重及成就开放等级!$E$4:$G$28,2,FALSE)</f>
        <v>1</v>
      </c>
      <c r="M103" s="6">
        <f>VLOOKUP($B103,排位权重及成就开放等级!$E$4:$G$28,3,FALSE)</f>
        <v>1</v>
      </c>
    </row>
    <row r="104" spans="1:13">
      <c r="A104" s="6">
        <v>11102</v>
      </c>
      <c r="B104" s="6" t="s">
        <v>1033</v>
      </c>
      <c r="D104" s="6" t="s">
        <v>610</v>
      </c>
      <c r="E104" s="6">
        <v>802</v>
      </c>
      <c r="F104" s="6">
        <v>11401</v>
      </c>
      <c r="G104" s="6">
        <v>2001</v>
      </c>
      <c r="H104" s="6">
        <v>11401</v>
      </c>
      <c r="I104" s="10" t="s">
        <v>1103</v>
      </c>
      <c r="J104" s="6">
        <v>11103</v>
      </c>
      <c r="K104" s="6">
        <v>11101</v>
      </c>
      <c r="L104" s="6">
        <f>VLOOKUP($B104,排位权重及成就开放等级!$E$4:$G$28,2,FALSE)</f>
        <v>1</v>
      </c>
      <c r="M104" s="6">
        <f>VLOOKUP($B104,排位权重及成就开放等级!$E$4:$G$28,3,FALSE)</f>
        <v>1</v>
      </c>
    </row>
    <row r="105" spans="1:13">
      <c r="A105" s="6">
        <v>11103</v>
      </c>
      <c r="B105" s="6" t="s">
        <v>1033</v>
      </c>
      <c r="D105" s="6" t="s">
        <v>611</v>
      </c>
      <c r="E105" s="6">
        <v>802</v>
      </c>
      <c r="F105" s="6">
        <v>11402</v>
      </c>
      <c r="G105" s="6">
        <v>2001</v>
      </c>
      <c r="H105" s="6">
        <v>11402</v>
      </c>
      <c r="I105" s="10" t="s">
        <v>1103</v>
      </c>
      <c r="J105" s="6">
        <v>11104</v>
      </c>
      <c r="K105" s="6">
        <v>11102</v>
      </c>
      <c r="L105" s="6">
        <f>VLOOKUP($B105,排位权重及成就开放等级!$E$4:$G$28,2,FALSE)</f>
        <v>1</v>
      </c>
      <c r="M105" s="6">
        <f>VLOOKUP($B105,排位权重及成就开放等级!$E$4:$G$28,3,FALSE)</f>
        <v>1</v>
      </c>
    </row>
    <row r="106" spans="1:13">
      <c r="A106" s="6">
        <v>11104</v>
      </c>
      <c r="B106" s="6" t="s">
        <v>1033</v>
      </c>
      <c r="D106" s="6" t="s">
        <v>612</v>
      </c>
      <c r="E106" s="6">
        <v>802</v>
      </c>
      <c r="F106" s="6">
        <v>11404</v>
      </c>
      <c r="G106" s="6">
        <v>2001</v>
      </c>
      <c r="H106" s="6">
        <v>11404</v>
      </c>
      <c r="I106" s="10" t="s">
        <v>1103</v>
      </c>
      <c r="J106" s="6">
        <v>11105</v>
      </c>
      <c r="K106" s="6">
        <v>11103</v>
      </c>
      <c r="L106" s="6">
        <f>VLOOKUP($B106,排位权重及成就开放等级!$E$4:$G$28,2,FALSE)</f>
        <v>1</v>
      </c>
      <c r="M106" s="6">
        <f>VLOOKUP($B106,排位权重及成就开放等级!$E$4:$G$28,3,FALSE)</f>
        <v>1</v>
      </c>
    </row>
    <row r="107" spans="1:13">
      <c r="A107" s="6">
        <v>11105</v>
      </c>
      <c r="B107" s="6" t="s">
        <v>1033</v>
      </c>
      <c r="D107" s="6" t="s">
        <v>613</v>
      </c>
      <c r="E107" s="6">
        <v>802</v>
      </c>
      <c r="F107" s="6">
        <v>11405</v>
      </c>
      <c r="G107" s="6">
        <v>2001</v>
      </c>
      <c r="H107" s="6">
        <v>11405</v>
      </c>
      <c r="I107" s="10" t="s">
        <v>1103</v>
      </c>
      <c r="J107" s="6">
        <v>11106</v>
      </c>
      <c r="K107" s="6">
        <v>11104</v>
      </c>
      <c r="L107" s="6">
        <f>VLOOKUP($B107,排位权重及成就开放等级!$E$4:$G$28,2,FALSE)</f>
        <v>1</v>
      </c>
      <c r="M107" s="6">
        <f>VLOOKUP($B107,排位权重及成就开放等级!$E$4:$G$28,3,FALSE)</f>
        <v>1</v>
      </c>
    </row>
    <row r="108" spans="1:13">
      <c r="A108" s="6">
        <v>11106</v>
      </c>
      <c r="B108" s="6" t="s">
        <v>1033</v>
      </c>
      <c r="D108" s="6" t="s">
        <v>614</v>
      </c>
      <c r="E108" s="6">
        <v>802</v>
      </c>
      <c r="F108" s="6">
        <v>11407</v>
      </c>
      <c r="G108" s="6">
        <v>2001</v>
      </c>
      <c r="H108" s="6">
        <v>11407</v>
      </c>
      <c r="I108" s="10" t="s">
        <v>1103</v>
      </c>
      <c r="J108" s="6">
        <v>11107</v>
      </c>
      <c r="K108" s="6">
        <v>11105</v>
      </c>
      <c r="L108" s="6">
        <f>VLOOKUP($B108,排位权重及成就开放等级!$E$4:$G$28,2,FALSE)</f>
        <v>1</v>
      </c>
      <c r="M108" s="6">
        <f>VLOOKUP($B108,排位权重及成就开放等级!$E$4:$G$28,3,FALSE)</f>
        <v>1</v>
      </c>
    </row>
    <row r="109" spans="1:13">
      <c r="A109" s="6">
        <v>11107</v>
      </c>
      <c r="B109" s="6" t="s">
        <v>1033</v>
      </c>
      <c r="D109" s="6" t="s">
        <v>615</v>
      </c>
      <c r="E109" s="6">
        <v>802</v>
      </c>
      <c r="F109" s="6">
        <v>11408</v>
      </c>
      <c r="G109" s="6">
        <v>2001</v>
      </c>
      <c r="H109" s="6">
        <v>11408</v>
      </c>
      <c r="I109" s="10" t="s">
        <v>1103</v>
      </c>
      <c r="J109" s="6">
        <v>11108</v>
      </c>
      <c r="K109" s="6">
        <v>11106</v>
      </c>
      <c r="L109" s="6">
        <f>VLOOKUP($B109,排位权重及成就开放等级!$E$4:$G$28,2,FALSE)</f>
        <v>1</v>
      </c>
      <c r="M109" s="6">
        <f>VLOOKUP($B109,排位权重及成就开放等级!$E$4:$G$28,3,FALSE)</f>
        <v>1</v>
      </c>
    </row>
    <row r="110" spans="1:13">
      <c r="A110" s="6">
        <v>11108</v>
      </c>
      <c r="B110" s="6" t="s">
        <v>1033</v>
      </c>
      <c r="D110" s="6" t="s">
        <v>616</v>
      </c>
      <c r="E110" s="6">
        <v>802</v>
      </c>
      <c r="F110" s="6">
        <v>11410</v>
      </c>
      <c r="G110" s="6">
        <v>2001</v>
      </c>
      <c r="H110" s="6">
        <v>11410</v>
      </c>
      <c r="I110" s="10" t="s">
        <v>1103</v>
      </c>
      <c r="J110" s="6">
        <v>11109</v>
      </c>
      <c r="K110" s="6">
        <v>11107</v>
      </c>
      <c r="L110" s="6">
        <f>VLOOKUP($B110,排位权重及成就开放等级!$E$4:$G$28,2,FALSE)</f>
        <v>1</v>
      </c>
      <c r="M110" s="6">
        <f>VLOOKUP($B110,排位权重及成就开放等级!$E$4:$G$28,3,FALSE)</f>
        <v>1</v>
      </c>
    </row>
    <row r="111" spans="1:13">
      <c r="A111" s="6">
        <v>11109</v>
      </c>
      <c r="B111" s="6" t="s">
        <v>1033</v>
      </c>
      <c r="D111" s="6" t="s">
        <v>617</v>
      </c>
      <c r="E111" s="6">
        <v>802</v>
      </c>
      <c r="F111" s="6">
        <v>11411</v>
      </c>
      <c r="G111" s="6">
        <v>2001</v>
      </c>
      <c r="H111" s="6">
        <v>11411</v>
      </c>
      <c r="I111" s="10" t="s">
        <v>1103</v>
      </c>
      <c r="J111" s="6">
        <v>11110</v>
      </c>
      <c r="K111" s="6">
        <v>11108</v>
      </c>
      <c r="L111" s="6">
        <f>VLOOKUP($B111,排位权重及成就开放等级!$E$4:$G$28,2,FALSE)</f>
        <v>1</v>
      </c>
      <c r="M111" s="6">
        <f>VLOOKUP($B111,排位权重及成就开放等级!$E$4:$G$28,3,FALSE)</f>
        <v>1</v>
      </c>
    </row>
    <row r="112" spans="1:13">
      <c r="A112" s="6">
        <v>11110</v>
      </c>
      <c r="B112" s="6" t="s">
        <v>1033</v>
      </c>
      <c r="D112" s="6" t="s">
        <v>618</v>
      </c>
      <c r="E112" s="6">
        <v>802</v>
      </c>
      <c r="F112" s="6">
        <v>11501</v>
      </c>
      <c r="G112" s="6">
        <v>2001</v>
      </c>
      <c r="H112" s="6">
        <v>11501</v>
      </c>
      <c r="I112" s="10" t="s">
        <v>1103</v>
      </c>
      <c r="J112" s="6">
        <v>11111</v>
      </c>
      <c r="K112" s="6">
        <v>11109</v>
      </c>
      <c r="L112" s="6">
        <f>VLOOKUP($B112,排位权重及成就开放等级!$E$4:$G$28,2,FALSE)</f>
        <v>1</v>
      </c>
      <c r="M112" s="6">
        <f>VLOOKUP($B112,排位权重及成就开放等级!$E$4:$G$28,3,FALSE)</f>
        <v>1</v>
      </c>
    </row>
    <row r="113" spans="1:13">
      <c r="A113" s="6">
        <v>11111</v>
      </c>
      <c r="B113" s="6" t="s">
        <v>1033</v>
      </c>
      <c r="D113" s="6" t="s">
        <v>619</v>
      </c>
      <c r="E113" s="6">
        <v>802</v>
      </c>
      <c r="F113" s="6">
        <v>11502</v>
      </c>
      <c r="G113" s="6">
        <v>2001</v>
      </c>
      <c r="H113" s="6">
        <v>11502</v>
      </c>
      <c r="I113" s="10" t="s">
        <v>1103</v>
      </c>
      <c r="J113" s="6">
        <v>11112</v>
      </c>
      <c r="K113" s="6">
        <v>11110</v>
      </c>
      <c r="L113" s="6">
        <f>VLOOKUP($B113,排位权重及成就开放等级!$E$4:$G$28,2,FALSE)</f>
        <v>1</v>
      </c>
      <c r="M113" s="6">
        <f>VLOOKUP($B113,排位权重及成就开放等级!$E$4:$G$28,3,FALSE)</f>
        <v>1</v>
      </c>
    </row>
    <row r="114" spans="1:13">
      <c r="A114" s="6">
        <v>11112</v>
      </c>
      <c r="B114" s="6" t="s">
        <v>1033</v>
      </c>
      <c r="D114" s="6" t="s">
        <v>620</v>
      </c>
      <c r="E114" s="6">
        <v>802</v>
      </c>
      <c r="F114" s="6">
        <v>11504</v>
      </c>
      <c r="G114" s="6">
        <v>2001</v>
      </c>
      <c r="H114" s="6">
        <v>11504</v>
      </c>
      <c r="I114" s="10" t="s">
        <v>1103</v>
      </c>
      <c r="J114" s="6">
        <v>11113</v>
      </c>
      <c r="K114" s="6">
        <v>11111</v>
      </c>
      <c r="L114" s="6">
        <f>VLOOKUP($B114,排位权重及成就开放等级!$E$4:$G$28,2,FALSE)</f>
        <v>1</v>
      </c>
      <c r="M114" s="6">
        <f>VLOOKUP($B114,排位权重及成就开放等级!$E$4:$G$28,3,FALSE)</f>
        <v>1</v>
      </c>
    </row>
    <row r="115" spans="1:13">
      <c r="A115" s="6">
        <v>11113</v>
      </c>
      <c r="B115" s="6" t="s">
        <v>1033</v>
      </c>
      <c r="D115" s="6" t="s">
        <v>621</v>
      </c>
      <c r="E115" s="6">
        <v>802</v>
      </c>
      <c r="F115" s="6">
        <v>11505</v>
      </c>
      <c r="G115" s="6">
        <v>2001</v>
      </c>
      <c r="H115" s="6">
        <v>11505</v>
      </c>
      <c r="I115" s="10" t="s">
        <v>1103</v>
      </c>
      <c r="J115" s="6">
        <v>11114</v>
      </c>
      <c r="K115" s="6">
        <v>11112</v>
      </c>
      <c r="L115" s="6">
        <f>VLOOKUP($B115,排位权重及成就开放等级!$E$4:$G$28,2,FALSE)</f>
        <v>1</v>
      </c>
      <c r="M115" s="6">
        <f>VLOOKUP($B115,排位权重及成就开放等级!$E$4:$G$28,3,FALSE)</f>
        <v>1</v>
      </c>
    </row>
    <row r="116" spans="1:13">
      <c r="A116" s="6">
        <v>11114</v>
      </c>
      <c r="B116" s="6" t="s">
        <v>1033</v>
      </c>
      <c r="D116" s="6" t="s">
        <v>622</v>
      </c>
      <c r="E116" s="6">
        <v>802</v>
      </c>
      <c r="F116" s="6">
        <v>11507</v>
      </c>
      <c r="G116" s="6">
        <v>2001</v>
      </c>
      <c r="H116" s="6">
        <v>11507</v>
      </c>
      <c r="I116" s="10" t="s">
        <v>1103</v>
      </c>
      <c r="J116" s="6">
        <v>11115</v>
      </c>
      <c r="K116" s="6">
        <v>11113</v>
      </c>
      <c r="L116" s="6">
        <f>VLOOKUP($B116,排位权重及成就开放等级!$E$4:$G$28,2,FALSE)</f>
        <v>1</v>
      </c>
      <c r="M116" s="6">
        <f>VLOOKUP($B116,排位权重及成就开放等级!$E$4:$G$28,3,FALSE)</f>
        <v>1</v>
      </c>
    </row>
    <row r="117" spans="1:13">
      <c r="A117" s="6">
        <v>11115</v>
      </c>
      <c r="B117" s="6" t="s">
        <v>1033</v>
      </c>
      <c r="D117" s="6" t="s">
        <v>623</v>
      </c>
      <c r="E117" s="6">
        <v>802</v>
      </c>
      <c r="F117" s="6">
        <v>11508</v>
      </c>
      <c r="G117" s="6">
        <v>2001</v>
      </c>
      <c r="H117" s="6">
        <v>11508</v>
      </c>
      <c r="I117" s="10" t="s">
        <v>1103</v>
      </c>
      <c r="J117" s="6">
        <v>11116</v>
      </c>
      <c r="K117" s="6">
        <v>11114</v>
      </c>
      <c r="L117" s="6">
        <f>VLOOKUP($B117,排位权重及成就开放等级!$E$4:$G$28,2,FALSE)</f>
        <v>1</v>
      </c>
      <c r="M117" s="6">
        <f>VLOOKUP($B117,排位权重及成就开放等级!$E$4:$G$28,3,FALSE)</f>
        <v>1</v>
      </c>
    </row>
    <row r="118" spans="1:13">
      <c r="A118" s="6">
        <v>11116</v>
      </c>
      <c r="B118" s="6" t="s">
        <v>1033</v>
      </c>
      <c r="D118" s="6" t="s">
        <v>624</v>
      </c>
      <c r="E118" s="6">
        <v>802</v>
      </c>
      <c r="F118" s="6">
        <v>11510</v>
      </c>
      <c r="G118" s="6">
        <v>2001</v>
      </c>
      <c r="H118" s="6">
        <v>11510</v>
      </c>
      <c r="I118" s="10" t="s">
        <v>1103</v>
      </c>
      <c r="J118" s="6">
        <v>11117</v>
      </c>
      <c r="K118" s="6">
        <v>11115</v>
      </c>
      <c r="L118" s="6">
        <f>VLOOKUP($B118,排位权重及成就开放等级!$E$4:$G$28,2,FALSE)</f>
        <v>1</v>
      </c>
      <c r="M118" s="6">
        <f>VLOOKUP($B118,排位权重及成就开放等级!$E$4:$G$28,3,FALSE)</f>
        <v>1</v>
      </c>
    </row>
    <row r="119" spans="1:13">
      <c r="A119" s="6">
        <v>11117</v>
      </c>
      <c r="B119" s="6" t="s">
        <v>1033</v>
      </c>
      <c r="D119" s="6" t="s">
        <v>625</v>
      </c>
      <c r="E119" s="6">
        <v>802</v>
      </c>
      <c r="F119" s="6">
        <v>11511</v>
      </c>
      <c r="G119" s="6">
        <v>2001</v>
      </c>
      <c r="H119" s="6">
        <v>11511</v>
      </c>
      <c r="I119" s="10" t="s">
        <v>1103</v>
      </c>
      <c r="J119" s="6">
        <v>11118</v>
      </c>
      <c r="K119" s="6">
        <v>11116</v>
      </c>
      <c r="L119" s="6">
        <f>VLOOKUP($B119,排位权重及成就开放等级!$E$4:$G$28,2,FALSE)</f>
        <v>1</v>
      </c>
      <c r="M119" s="6">
        <f>VLOOKUP($B119,排位权重及成就开放等级!$E$4:$G$28,3,FALSE)</f>
        <v>1</v>
      </c>
    </row>
    <row r="120" spans="1:13">
      <c r="A120" s="6">
        <v>11118</v>
      </c>
      <c r="B120" s="6" t="s">
        <v>1033</v>
      </c>
      <c r="D120" s="6" t="s">
        <v>626</v>
      </c>
      <c r="E120" s="6">
        <v>802</v>
      </c>
      <c r="F120" s="6">
        <v>11601</v>
      </c>
      <c r="G120" s="6">
        <v>2001</v>
      </c>
      <c r="H120" s="6">
        <v>11601</v>
      </c>
      <c r="I120" s="10" t="s">
        <v>1103</v>
      </c>
      <c r="J120" s="6">
        <v>11119</v>
      </c>
      <c r="K120" s="6">
        <v>11117</v>
      </c>
      <c r="L120" s="6">
        <f>VLOOKUP($B120,排位权重及成就开放等级!$E$4:$G$28,2,FALSE)</f>
        <v>1</v>
      </c>
      <c r="M120" s="6">
        <f>VLOOKUP($B120,排位权重及成就开放等级!$E$4:$G$28,3,FALSE)</f>
        <v>1</v>
      </c>
    </row>
    <row r="121" spans="1:13">
      <c r="A121" s="6">
        <v>11119</v>
      </c>
      <c r="B121" s="6" t="s">
        <v>1033</v>
      </c>
      <c r="D121" s="6" t="s">
        <v>627</v>
      </c>
      <c r="E121" s="6">
        <v>802</v>
      </c>
      <c r="F121" s="6">
        <v>11602</v>
      </c>
      <c r="G121" s="6">
        <v>2001</v>
      </c>
      <c r="H121" s="6">
        <v>11602</v>
      </c>
      <c r="I121" s="10" t="s">
        <v>1103</v>
      </c>
      <c r="J121" s="6">
        <v>11120</v>
      </c>
      <c r="K121" s="6">
        <v>11118</v>
      </c>
      <c r="L121" s="6">
        <f>VLOOKUP($B121,排位权重及成就开放等级!$E$4:$G$28,2,FALSE)</f>
        <v>1</v>
      </c>
      <c r="M121" s="6">
        <f>VLOOKUP($B121,排位权重及成就开放等级!$E$4:$G$28,3,FALSE)</f>
        <v>1</v>
      </c>
    </row>
    <row r="122" spans="1:13">
      <c r="A122" s="6">
        <v>11120</v>
      </c>
      <c r="B122" s="6" t="s">
        <v>1033</v>
      </c>
      <c r="D122" s="6" t="s">
        <v>628</v>
      </c>
      <c r="E122" s="6">
        <v>802</v>
      </c>
      <c r="F122" s="6">
        <v>11604</v>
      </c>
      <c r="G122" s="6">
        <v>2001</v>
      </c>
      <c r="H122" s="6">
        <v>11604</v>
      </c>
      <c r="I122" s="10" t="s">
        <v>1103</v>
      </c>
      <c r="J122" s="6">
        <v>11121</v>
      </c>
      <c r="K122" s="6">
        <v>11119</v>
      </c>
      <c r="L122" s="6">
        <f>VLOOKUP($B122,排位权重及成就开放等级!$E$4:$G$28,2,FALSE)</f>
        <v>1</v>
      </c>
      <c r="M122" s="6">
        <f>VLOOKUP($B122,排位权重及成就开放等级!$E$4:$G$28,3,FALSE)</f>
        <v>1</v>
      </c>
    </row>
    <row r="123" spans="1:13">
      <c r="A123" s="6">
        <v>11121</v>
      </c>
      <c r="B123" s="6" t="s">
        <v>1033</v>
      </c>
      <c r="D123" s="6" t="s">
        <v>629</v>
      </c>
      <c r="E123" s="6">
        <v>802</v>
      </c>
      <c r="F123" s="6">
        <v>11605</v>
      </c>
      <c r="G123" s="6">
        <v>2001</v>
      </c>
      <c r="H123" s="6">
        <v>11605</v>
      </c>
      <c r="I123" s="10" t="s">
        <v>1103</v>
      </c>
      <c r="J123" s="6">
        <v>11122</v>
      </c>
      <c r="K123" s="6">
        <v>11120</v>
      </c>
      <c r="L123" s="6">
        <f>VLOOKUP($B123,排位权重及成就开放等级!$E$4:$G$28,2,FALSE)</f>
        <v>1</v>
      </c>
      <c r="M123" s="6">
        <f>VLOOKUP($B123,排位权重及成就开放等级!$E$4:$G$28,3,FALSE)</f>
        <v>1</v>
      </c>
    </row>
    <row r="124" spans="1:13">
      <c r="A124" s="6">
        <v>11122</v>
      </c>
      <c r="B124" s="6" t="s">
        <v>1033</v>
      </c>
      <c r="D124" s="6" t="s">
        <v>630</v>
      </c>
      <c r="E124" s="6">
        <v>802</v>
      </c>
      <c r="F124" s="6">
        <v>11607</v>
      </c>
      <c r="G124" s="6">
        <v>2001</v>
      </c>
      <c r="H124" s="6">
        <v>11607</v>
      </c>
      <c r="I124" s="10" t="s">
        <v>1103</v>
      </c>
      <c r="J124" s="6">
        <v>11123</v>
      </c>
      <c r="K124" s="6">
        <v>11121</v>
      </c>
      <c r="L124" s="6">
        <f>VLOOKUP($B124,排位权重及成就开放等级!$E$4:$G$28,2,FALSE)</f>
        <v>1</v>
      </c>
      <c r="M124" s="6">
        <f>VLOOKUP($B124,排位权重及成就开放等级!$E$4:$G$28,3,FALSE)</f>
        <v>1</v>
      </c>
    </row>
    <row r="125" spans="1:13">
      <c r="A125" s="6">
        <v>11123</v>
      </c>
      <c r="B125" s="6" t="s">
        <v>1033</v>
      </c>
      <c r="D125" s="6" t="s">
        <v>631</v>
      </c>
      <c r="E125" s="6">
        <v>802</v>
      </c>
      <c r="F125" s="6">
        <v>11608</v>
      </c>
      <c r="G125" s="6">
        <v>2001</v>
      </c>
      <c r="H125" s="6">
        <v>11608</v>
      </c>
      <c r="I125" s="10" t="s">
        <v>1103</v>
      </c>
      <c r="J125" s="6">
        <v>11124</v>
      </c>
      <c r="K125" s="6">
        <v>11122</v>
      </c>
      <c r="L125" s="6">
        <f>VLOOKUP($B125,排位权重及成就开放等级!$E$4:$G$28,2,FALSE)</f>
        <v>1</v>
      </c>
      <c r="M125" s="6">
        <f>VLOOKUP($B125,排位权重及成就开放等级!$E$4:$G$28,3,FALSE)</f>
        <v>1</v>
      </c>
    </row>
    <row r="126" spans="1:13">
      <c r="A126" s="6">
        <v>11124</v>
      </c>
      <c r="B126" s="6" t="s">
        <v>1033</v>
      </c>
      <c r="D126" s="6" t="s">
        <v>632</v>
      </c>
      <c r="E126" s="6">
        <v>802</v>
      </c>
      <c r="F126" s="6">
        <v>11610</v>
      </c>
      <c r="G126" s="6">
        <v>2001</v>
      </c>
      <c r="H126" s="6">
        <v>11610</v>
      </c>
      <c r="I126" s="10" t="s">
        <v>1103</v>
      </c>
      <c r="J126" s="6">
        <v>11125</v>
      </c>
      <c r="K126" s="6">
        <v>11123</v>
      </c>
      <c r="L126" s="6">
        <f>VLOOKUP($B126,排位权重及成就开放等级!$E$4:$G$28,2,FALSE)</f>
        <v>1</v>
      </c>
      <c r="M126" s="6">
        <f>VLOOKUP($B126,排位权重及成就开放等级!$E$4:$G$28,3,FALSE)</f>
        <v>1</v>
      </c>
    </row>
    <row r="127" spans="1:13">
      <c r="A127" s="6">
        <v>11125</v>
      </c>
      <c r="B127" s="6" t="s">
        <v>1033</v>
      </c>
      <c r="D127" s="6" t="s">
        <v>633</v>
      </c>
      <c r="E127" s="6">
        <v>802</v>
      </c>
      <c r="F127" s="6">
        <v>11611</v>
      </c>
      <c r="G127" s="6">
        <v>2001</v>
      </c>
      <c r="H127" s="6">
        <v>11611</v>
      </c>
      <c r="I127" s="10" t="s">
        <v>1103</v>
      </c>
      <c r="J127" s="6">
        <v>11126</v>
      </c>
      <c r="K127" s="6">
        <v>11124</v>
      </c>
      <c r="L127" s="6">
        <f>VLOOKUP($B127,排位权重及成就开放等级!$E$4:$G$28,2,FALSE)</f>
        <v>1</v>
      </c>
      <c r="M127" s="6">
        <f>VLOOKUP($B127,排位权重及成就开放等级!$E$4:$G$28,3,FALSE)</f>
        <v>1</v>
      </c>
    </row>
    <row r="128" spans="1:13">
      <c r="A128" s="6">
        <v>11126</v>
      </c>
      <c r="B128" s="6" t="s">
        <v>1033</v>
      </c>
      <c r="D128" s="6" t="s">
        <v>634</v>
      </c>
      <c r="E128" s="6">
        <v>802</v>
      </c>
      <c r="F128" s="6">
        <v>11701</v>
      </c>
      <c r="G128" s="6">
        <v>2001</v>
      </c>
      <c r="H128" s="6">
        <v>11701</v>
      </c>
      <c r="I128" s="10" t="s">
        <v>1103</v>
      </c>
      <c r="J128" s="6">
        <v>11127</v>
      </c>
      <c r="K128" s="6">
        <v>11125</v>
      </c>
      <c r="L128" s="6">
        <f>VLOOKUP($B128,排位权重及成就开放等级!$E$4:$G$28,2,FALSE)</f>
        <v>1</v>
      </c>
      <c r="M128" s="6">
        <f>VLOOKUP($B128,排位权重及成就开放等级!$E$4:$G$28,3,FALSE)</f>
        <v>1</v>
      </c>
    </row>
    <row r="129" spans="1:13">
      <c r="A129" s="6">
        <v>11127</v>
      </c>
      <c r="B129" s="6" t="s">
        <v>1033</v>
      </c>
      <c r="D129" s="6" t="s">
        <v>635</v>
      </c>
      <c r="E129" s="6">
        <v>802</v>
      </c>
      <c r="F129" s="6">
        <v>11702</v>
      </c>
      <c r="G129" s="6">
        <v>2001</v>
      </c>
      <c r="H129" s="6">
        <v>11702</v>
      </c>
      <c r="I129" s="10" t="s">
        <v>1103</v>
      </c>
      <c r="J129" s="6">
        <v>11128</v>
      </c>
      <c r="K129" s="6">
        <v>11126</v>
      </c>
      <c r="L129" s="6">
        <f>VLOOKUP($B129,排位权重及成就开放等级!$E$4:$G$28,2,FALSE)</f>
        <v>1</v>
      </c>
      <c r="M129" s="6">
        <f>VLOOKUP($B129,排位权重及成就开放等级!$E$4:$G$28,3,FALSE)</f>
        <v>1</v>
      </c>
    </row>
    <row r="130" spans="1:13">
      <c r="A130" s="6">
        <v>11128</v>
      </c>
      <c r="B130" s="6" t="s">
        <v>1033</v>
      </c>
      <c r="D130" s="6" t="s">
        <v>636</v>
      </c>
      <c r="E130" s="6">
        <v>802</v>
      </c>
      <c r="F130" s="6">
        <v>11704</v>
      </c>
      <c r="G130" s="6">
        <v>2001</v>
      </c>
      <c r="H130" s="6">
        <v>11704</v>
      </c>
      <c r="I130" s="10" t="s">
        <v>1103</v>
      </c>
      <c r="J130" s="6">
        <v>11129</v>
      </c>
      <c r="K130" s="6">
        <v>11127</v>
      </c>
      <c r="L130" s="6">
        <f>VLOOKUP($B130,排位权重及成就开放等级!$E$4:$G$28,2,FALSE)</f>
        <v>1</v>
      </c>
      <c r="M130" s="6">
        <f>VLOOKUP($B130,排位权重及成就开放等级!$E$4:$G$28,3,FALSE)</f>
        <v>1</v>
      </c>
    </row>
    <row r="131" spans="1:13">
      <c r="A131" s="6">
        <v>11129</v>
      </c>
      <c r="B131" s="6" t="s">
        <v>1033</v>
      </c>
      <c r="D131" s="6" t="s">
        <v>637</v>
      </c>
      <c r="E131" s="6">
        <v>802</v>
      </c>
      <c r="F131" s="6">
        <v>11705</v>
      </c>
      <c r="G131" s="6">
        <v>2001</v>
      </c>
      <c r="H131" s="6">
        <v>11705</v>
      </c>
      <c r="I131" s="10" t="s">
        <v>1103</v>
      </c>
      <c r="J131" s="6">
        <v>11130</v>
      </c>
      <c r="K131" s="6">
        <v>11128</v>
      </c>
      <c r="L131" s="6">
        <f>VLOOKUP($B131,排位权重及成就开放等级!$E$4:$G$28,2,FALSE)</f>
        <v>1</v>
      </c>
      <c r="M131" s="6">
        <f>VLOOKUP($B131,排位权重及成就开放等级!$E$4:$G$28,3,FALSE)</f>
        <v>1</v>
      </c>
    </row>
    <row r="132" spans="1:13">
      <c r="A132" s="6">
        <v>11130</v>
      </c>
      <c r="B132" s="6" t="s">
        <v>1033</v>
      </c>
      <c r="D132" s="6" t="s">
        <v>638</v>
      </c>
      <c r="E132" s="6">
        <v>802</v>
      </c>
      <c r="F132" s="6">
        <v>11707</v>
      </c>
      <c r="G132" s="6">
        <v>2001</v>
      </c>
      <c r="H132" s="6">
        <v>11707</v>
      </c>
      <c r="I132" s="10" t="s">
        <v>1103</v>
      </c>
      <c r="J132" s="6">
        <v>11131</v>
      </c>
      <c r="K132" s="6">
        <v>11129</v>
      </c>
      <c r="L132" s="6">
        <f>VLOOKUP($B132,排位权重及成就开放等级!$E$4:$G$28,2,FALSE)</f>
        <v>1</v>
      </c>
      <c r="M132" s="6">
        <f>VLOOKUP($B132,排位权重及成就开放等级!$E$4:$G$28,3,FALSE)</f>
        <v>1</v>
      </c>
    </row>
    <row r="133" spans="1:13">
      <c r="A133" s="6">
        <v>11131</v>
      </c>
      <c r="B133" s="6" t="s">
        <v>1033</v>
      </c>
      <c r="D133" s="6" t="s">
        <v>639</v>
      </c>
      <c r="E133" s="6">
        <v>802</v>
      </c>
      <c r="F133" s="6">
        <v>11708</v>
      </c>
      <c r="G133" s="6">
        <v>2001</v>
      </c>
      <c r="H133" s="6">
        <v>11708</v>
      </c>
      <c r="I133" s="10" t="s">
        <v>1103</v>
      </c>
      <c r="J133" s="6">
        <v>11132</v>
      </c>
      <c r="K133" s="6">
        <v>11130</v>
      </c>
      <c r="L133" s="6">
        <f>VLOOKUP($B133,排位权重及成就开放等级!$E$4:$G$28,2,FALSE)</f>
        <v>1</v>
      </c>
      <c r="M133" s="6">
        <f>VLOOKUP($B133,排位权重及成就开放等级!$E$4:$G$28,3,FALSE)</f>
        <v>1</v>
      </c>
    </row>
    <row r="134" spans="1:13">
      <c r="A134" s="6">
        <v>11132</v>
      </c>
      <c r="B134" s="6" t="s">
        <v>1033</v>
      </c>
      <c r="D134" s="6" t="s">
        <v>640</v>
      </c>
      <c r="E134" s="6">
        <v>802</v>
      </c>
      <c r="F134" s="6">
        <v>11710</v>
      </c>
      <c r="G134" s="6">
        <v>2001</v>
      </c>
      <c r="H134" s="6">
        <v>11710</v>
      </c>
      <c r="I134" s="10" t="s">
        <v>1103</v>
      </c>
      <c r="J134" s="6">
        <v>11133</v>
      </c>
      <c r="K134" s="6">
        <v>11131</v>
      </c>
      <c r="L134" s="6">
        <f>VLOOKUP($B134,排位权重及成就开放等级!$E$4:$G$28,2,FALSE)</f>
        <v>1</v>
      </c>
      <c r="M134" s="6">
        <f>VLOOKUP($B134,排位权重及成就开放等级!$E$4:$G$28,3,FALSE)</f>
        <v>1</v>
      </c>
    </row>
    <row r="135" spans="1:13">
      <c r="A135" s="6">
        <v>11133</v>
      </c>
      <c r="B135" s="6" t="s">
        <v>1033</v>
      </c>
      <c r="D135" s="6" t="s">
        <v>641</v>
      </c>
      <c r="E135" s="6">
        <v>802</v>
      </c>
      <c r="F135" s="6">
        <v>11711</v>
      </c>
      <c r="G135" s="6">
        <v>2001</v>
      </c>
      <c r="H135" s="6">
        <v>11711</v>
      </c>
      <c r="I135" s="10" t="s">
        <v>1103</v>
      </c>
      <c r="J135" s="6">
        <v>11134</v>
      </c>
      <c r="K135" s="6">
        <v>11132</v>
      </c>
      <c r="L135" s="6">
        <f>VLOOKUP($B135,排位权重及成就开放等级!$E$4:$G$28,2,FALSE)</f>
        <v>1</v>
      </c>
      <c r="M135" s="6">
        <f>VLOOKUP($B135,排位权重及成就开放等级!$E$4:$G$28,3,FALSE)</f>
        <v>1</v>
      </c>
    </row>
    <row r="136" spans="1:13">
      <c r="A136" s="6">
        <v>11134</v>
      </c>
      <c r="B136" s="6" t="s">
        <v>1033</v>
      </c>
      <c r="D136" s="6" t="s">
        <v>642</v>
      </c>
      <c r="E136" s="6">
        <v>802</v>
      </c>
      <c r="F136" s="6">
        <v>11801</v>
      </c>
      <c r="G136" s="6">
        <v>2001</v>
      </c>
      <c r="H136" s="6">
        <v>11801</v>
      </c>
      <c r="I136" s="10" t="s">
        <v>1103</v>
      </c>
      <c r="J136" s="6">
        <v>11135</v>
      </c>
      <c r="K136" s="6">
        <v>11133</v>
      </c>
      <c r="L136" s="6">
        <f>VLOOKUP($B136,排位权重及成就开放等级!$E$4:$G$28,2,FALSE)</f>
        <v>1</v>
      </c>
      <c r="M136" s="6">
        <f>VLOOKUP($B136,排位权重及成就开放等级!$E$4:$G$28,3,FALSE)</f>
        <v>1</v>
      </c>
    </row>
    <row r="137" spans="1:13">
      <c r="A137" s="6">
        <v>11135</v>
      </c>
      <c r="B137" s="6" t="s">
        <v>1033</v>
      </c>
      <c r="D137" s="6" t="s">
        <v>643</v>
      </c>
      <c r="E137" s="6">
        <v>802</v>
      </c>
      <c r="F137" s="6">
        <v>11802</v>
      </c>
      <c r="G137" s="6">
        <v>2001</v>
      </c>
      <c r="H137" s="6">
        <v>11802</v>
      </c>
      <c r="I137" s="10" t="s">
        <v>1103</v>
      </c>
      <c r="J137" s="6">
        <v>11136</v>
      </c>
      <c r="K137" s="6">
        <v>11134</v>
      </c>
      <c r="L137" s="6">
        <f>VLOOKUP($B137,排位权重及成就开放等级!$E$4:$G$28,2,FALSE)</f>
        <v>1</v>
      </c>
      <c r="M137" s="6">
        <f>VLOOKUP($B137,排位权重及成就开放等级!$E$4:$G$28,3,FALSE)</f>
        <v>1</v>
      </c>
    </row>
    <row r="138" spans="1:13">
      <c r="A138" s="6">
        <v>11136</v>
      </c>
      <c r="B138" s="6" t="s">
        <v>1033</v>
      </c>
      <c r="D138" s="6" t="s">
        <v>644</v>
      </c>
      <c r="E138" s="6">
        <v>802</v>
      </c>
      <c r="F138" s="6">
        <v>11804</v>
      </c>
      <c r="G138" s="6">
        <v>2001</v>
      </c>
      <c r="H138" s="6">
        <v>11804</v>
      </c>
      <c r="I138" s="10" t="s">
        <v>1103</v>
      </c>
      <c r="J138" s="6">
        <v>11137</v>
      </c>
      <c r="K138" s="6">
        <v>11135</v>
      </c>
      <c r="L138" s="6">
        <f>VLOOKUP($B138,排位权重及成就开放等级!$E$4:$G$28,2,FALSE)</f>
        <v>1</v>
      </c>
      <c r="M138" s="6">
        <f>VLOOKUP($B138,排位权重及成就开放等级!$E$4:$G$28,3,FALSE)</f>
        <v>1</v>
      </c>
    </row>
    <row r="139" spans="1:13">
      <c r="A139" s="6">
        <v>11137</v>
      </c>
      <c r="B139" s="6" t="s">
        <v>1033</v>
      </c>
      <c r="D139" s="6" t="s">
        <v>645</v>
      </c>
      <c r="E139" s="6">
        <v>802</v>
      </c>
      <c r="F139" s="6">
        <v>11805</v>
      </c>
      <c r="G139" s="6">
        <v>2001</v>
      </c>
      <c r="H139" s="6">
        <v>11805</v>
      </c>
      <c r="I139" s="10" t="s">
        <v>1103</v>
      </c>
      <c r="J139" s="6">
        <v>11138</v>
      </c>
      <c r="K139" s="6">
        <v>11136</v>
      </c>
      <c r="L139" s="6">
        <f>VLOOKUP($B139,排位权重及成就开放等级!$E$4:$G$28,2,FALSE)</f>
        <v>1</v>
      </c>
      <c r="M139" s="6">
        <f>VLOOKUP($B139,排位权重及成就开放等级!$E$4:$G$28,3,FALSE)</f>
        <v>1</v>
      </c>
    </row>
    <row r="140" spans="1:13">
      <c r="A140" s="6">
        <v>11138</v>
      </c>
      <c r="B140" s="6" t="s">
        <v>1033</v>
      </c>
      <c r="D140" s="6" t="s">
        <v>646</v>
      </c>
      <c r="E140" s="6">
        <v>802</v>
      </c>
      <c r="F140" s="6">
        <v>11807</v>
      </c>
      <c r="G140" s="6">
        <v>2001</v>
      </c>
      <c r="H140" s="6">
        <v>11807</v>
      </c>
      <c r="I140" s="10" t="s">
        <v>1103</v>
      </c>
      <c r="J140" s="6">
        <v>11139</v>
      </c>
      <c r="K140" s="6">
        <v>11137</v>
      </c>
      <c r="L140" s="6">
        <f>VLOOKUP($B140,排位权重及成就开放等级!$E$4:$G$28,2,FALSE)</f>
        <v>1</v>
      </c>
      <c r="M140" s="6">
        <f>VLOOKUP($B140,排位权重及成就开放等级!$E$4:$G$28,3,FALSE)</f>
        <v>1</v>
      </c>
    </row>
    <row r="141" spans="1:13">
      <c r="A141" s="6">
        <v>11139</v>
      </c>
      <c r="B141" s="6" t="s">
        <v>1033</v>
      </c>
      <c r="D141" s="6" t="s">
        <v>647</v>
      </c>
      <c r="E141" s="6">
        <v>802</v>
      </c>
      <c r="F141" s="6">
        <v>11808</v>
      </c>
      <c r="G141" s="6">
        <v>2001</v>
      </c>
      <c r="H141" s="6">
        <v>11808</v>
      </c>
      <c r="I141" s="10" t="s">
        <v>1103</v>
      </c>
      <c r="J141" s="6">
        <v>11140</v>
      </c>
      <c r="K141" s="6">
        <v>11138</v>
      </c>
      <c r="L141" s="6">
        <f>VLOOKUP($B141,排位权重及成就开放等级!$E$4:$G$28,2,FALSE)</f>
        <v>1</v>
      </c>
      <c r="M141" s="6">
        <f>VLOOKUP($B141,排位权重及成就开放等级!$E$4:$G$28,3,FALSE)</f>
        <v>1</v>
      </c>
    </row>
    <row r="142" spans="1:13">
      <c r="A142" s="6">
        <v>11140</v>
      </c>
      <c r="B142" s="6" t="s">
        <v>1033</v>
      </c>
      <c r="D142" s="6" t="s">
        <v>648</v>
      </c>
      <c r="E142" s="6">
        <v>802</v>
      </c>
      <c r="F142" s="6">
        <v>11810</v>
      </c>
      <c r="G142" s="6">
        <v>2001</v>
      </c>
      <c r="H142" s="6">
        <v>11810</v>
      </c>
      <c r="I142" s="10" t="s">
        <v>1103</v>
      </c>
      <c r="J142" s="6">
        <v>11141</v>
      </c>
      <c r="K142" s="6">
        <v>11139</v>
      </c>
      <c r="L142" s="6">
        <f>VLOOKUP($B142,排位权重及成就开放等级!$E$4:$G$28,2,FALSE)</f>
        <v>1</v>
      </c>
      <c r="M142" s="6">
        <f>VLOOKUP($B142,排位权重及成就开放等级!$E$4:$G$28,3,FALSE)</f>
        <v>1</v>
      </c>
    </row>
    <row r="143" spans="1:13">
      <c r="A143" s="6">
        <v>11141</v>
      </c>
      <c r="B143" s="6" t="s">
        <v>1033</v>
      </c>
      <c r="D143" s="6" t="s">
        <v>649</v>
      </c>
      <c r="E143" s="6">
        <v>802</v>
      </c>
      <c r="F143" s="6">
        <v>11811</v>
      </c>
      <c r="G143" s="6">
        <v>2001</v>
      </c>
      <c r="H143" s="6">
        <v>11811</v>
      </c>
      <c r="I143" s="10" t="s">
        <v>1103</v>
      </c>
      <c r="J143" s="6">
        <v>11142</v>
      </c>
      <c r="K143" s="6">
        <v>11140</v>
      </c>
      <c r="L143" s="6">
        <f>VLOOKUP($B143,排位权重及成就开放等级!$E$4:$G$28,2,FALSE)</f>
        <v>1</v>
      </c>
      <c r="M143" s="6">
        <f>VLOOKUP($B143,排位权重及成就开放等级!$E$4:$G$28,3,FALSE)</f>
        <v>1</v>
      </c>
    </row>
    <row r="144" spans="1:13">
      <c r="A144" s="6">
        <v>11142</v>
      </c>
      <c r="B144" s="6" t="s">
        <v>1033</v>
      </c>
      <c r="D144" s="6" t="s">
        <v>650</v>
      </c>
      <c r="E144" s="6">
        <v>802</v>
      </c>
      <c r="F144" s="6">
        <v>11901</v>
      </c>
      <c r="G144" s="6">
        <v>2001</v>
      </c>
      <c r="H144" s="6">
        <v>11901</v>
      </c>
      <c r="I144" s="10" t="s">
        <v>1103</v>
      </c>
      <c r="J144" s="6">
        <v>11143</v>
      </c>
      <c r="K144" s="6">
        <v>11141</v>
      </c>
      <c r="L144" s="6">
        <f>VLOOKUP($B144,排位权重及成就开放等级!$E$4:$G$28,2,FALSE)</f>
        <v>1</v>
      </c>
      <c r="M144" s="6">
        <f>VLOOKUP($B144,排位权重及成就开放等级!$E$4:$G$28,3,FALSE)</f>
        <v>1</v>
      </c>
    </row>
    <row r="145" spans="1:13">
      <c r="A145" s="6">
        <v>11143</v>
      </c>
      <c r="B145" s="6" t="s">
        <v>1033</v>
      </c>
      <c r="D145" s="6" t="s">
        <v>651</v>
      </c>
      <c r="E145" s="6">
        <v>802</v>
      </c>
      <c r="F145" s="6">
        <v>11902</v>
      </c>
      <c r="G145" s="6">
        <v>2001</v>
      </c>
      <c r="H145" s="6">
        <v>11902</v>
      </c>
      <c r="I145" s="10" t="s">
        <v>1103</v>
      </c>
      <c r="J145" s="6">
        <v>11144</v>
      </c>
      <c r="K145" s="6">
        <v>11142</v>
      </c>
      <c r="L145" s="6">
        <f>VLOOKUP($B145,排位权重及成就开放等级!$E$4:$G$28,2,FALSE)</f>
        <v>1</v>
      </c>
      <c r="M145" s="6">
        <f>VLOOKUP($B145,排位权重及成就开放等级!$E$4:$G$28,3,FALSE)</f>
        <v>1</v>
      </c>
    </row>
    <row r="146" spans="1:13">
      <c r="A146" s="6">
        <v>11144</v>
      </c>
      <c r="B146" s="6" t="s">
        <v>1033</v>
      </c>
      <c r="D146" s="6" t="s">
        <v>652</v>
      </c>
      <c r="E146" s="6">
        <v>802</v>
      </c>
      <c r="F146" s="6">
        <v>11904</v>
      </c>
      <c r="G146" s="6">
        <v>2001</v>
      </c>
      <c r="H146" s="6">
        <v>11904</v>
      </c>
      <c r="I146" s="10" t="s">
        <v>1103</v>
      </c>
      <c r="J146" s="6">
        <v>11145</v>
      </c>
      <c r="K146" s="6">
        <v>11143</v>
      </c>
      <c r="L146" s="6">
        <f>VLOOKUP($B146,排位权重及成就开放等级!$E$4:$G$28,2,FALSE)</f>
        <v>1</v>
      </c>
      <c r="M146" s="6">
        <f>VLOOKUP($B146,排位权重及成就开放等级!$E$4:$G$28,3,FALSE)</f>
        <v>1</v>
      </c>
    </row>
    <row r="147" spans="1:13">
      <c r="A147" s="6">
        <v>11145</v>
      </c>
      <c r="B147" s="6" t="s">
        <v>1033</v>
      </c>
      <c r="D147" s="6" t="s">
        <v>653</v>
      </c>
      <c r="E147" s="6">
        <v>802</v>
      </c>
      <c r="F147" s="6">
        <v>11905</v>
      </c>
      <c r="G147" s="6">
        <v>2001</v>
      </c>
      <c r="H147" s="6">
        <v>11905</v>
      </c>
      <c r="I147" s="10" t="s">
        <v>1103</v>
      </c>
      <c r="J147" s="6">
        <v>11146</v>
      </c>
      <c r="K147" s="6">
        <v>11144</v>
      </c>
      <c r="L147" s="6">
        <f>VLOOKUP($B147,排位权重及成就开放等级!$E$4:$G$28,2,FALSE)</f>
        <v>1</v>
      </c>
      <c r="M147" s="6">
        <f>VLOOKUP($B147,排位权重及成就开放等级!$E$4:$G$28,3,FALSE)</f>
        <v>1</v>
      </c>
    </row>
    <row r="148" spans="1:13">
      <c r="A148" s="6">
        <v>11146</v>
      </c>
      <c r="B148" s="6" t="s">
        <v>1033</v>
      </c>
      <c r="D148" s="6" t="s">
        <v>654</v>
      </c>
      <c r="E148" s="6">
        <v>802</v>
      </c>
      <c r="F148" s="6">
        <v>11907</v>
      </c>
      <c r="G148" s="6">
        <v>2001</v>
      </c>
      <c r="H148" s="6">
        <v>11907</v>
      </c>
      <c r="I148" s="10" t="s">
        <v>1103</v>
      </c>
      <c r="J148" s="6">
        <v>11147</v>
      </c>
      <c r="K148" s="6">
        <v>11145</v>
      </c>
      <c r="L148" s="6">
        <f>VLOOKUP($B148,排位权重及成就开放等级!$E$4:$G$28,2,FALSE)</f>
        <v>1</v>
      </c>
      <c r="M148" s="6">
        <f>VLOOKUP($B148,排位权重及成就开放等级!$E$4:$G$28,3,FALSE)</f>
        <v>1</v>
      </c>
    </row>
    <row r="149" spans="1:13">
      <c r="A149" s="6">
        <v>11147</v>
      </c>
      <c r="B149" s="6" t="s">
        <v>1033</v>
      </c>
      <c r="D149" s="6" t="s">
        <v>655</v>
      </c>
      <c r="E149" s="6">
        <v>802</v>
      </c>
      <c r="F149" s="6">
        <v>11908</v>
      </c>
      <c r="G149" s="6">
        <v>2001</v>
      </c>
      <c r="H149" s="6">
        <v>11908</v>
      </c>
      <c r="I149" s="10" t="s">
        <v>1103</v>
      </c>
      <c r="J149" s="6">
        <v>11148</v>
      </c>
      <c r="K149" s="6">
        <v>11146</v>
      </c>
      <c r="L149" s="6">
        <f>VLOOKUP($B149,排位权重及成就开放等级!$E$4:$G$28,2,FALSE)</f>
        <v>1</v>
      </c>
      <c r="M149" s="6">
        <f>VLOOKUP($B149,排位权重及成就开放等级!$E$4:$G$28,3,FALSE)</f>
        <v>1</v>
      </c>
    </row>
    <row r="150" spans="1:13">
      <c r="A150" s="6">
        <v>11148</v>
      </c>
      <c r="B150" s="6" t="s">
        <v>1033</v>
      </c>
      <c r="D150" s="6" t="s">
        <v>656</v>
      </c>
      <c r="E150" s="6">
        <v>802</v>
      </c>
      <c r="F150" s="6">
        <v>11910</v>
      </c>
      <c r="G150" s="6">
        <v>2001</v>
      </c>
      <c r="H150" s="6">
        <v>11910</v>
      </c>
      <c r="I150" s="10" t="s">
        <v>1103</v>
      </c>
      <c r="J150" s="6">
        <v>11149</v>
      </c>
      <c r="K150" s="6">
        <v>11147</v>
      </c>
      <c r="L150" s="6">
        <f>VLOOKUP($B150,排位权重及成就开放等级!$E$4:$G$28,2,FALSE)</f>
        <v>1</v>
      </c>
      <c r="M150" s="6">
        <f>VLOOKUP($B150,排位权重及成就开放等级!$E$4:$G$28,3,FALSE)</f>
        <v>1</v>
      </c>
    </row>
    <row r="151" spans="1:13">
      <c r="A151" s="6">
        <v>11149</v>
      </c>
      <c r="B151" s="6" t="s">
        <v>1033</v>
      </c>
      <c r="D151" s="6" t="s">
        <v>657</v>
      </c>
      <c r="E151" s="6">
        <v>802</v>
      </c>
      <c r="F151" s="6">
        <v>11911</v>
      </c>
      <c r="G151" s="6">
        <v>2001</v>
      </c>
      <c r="H151" s="6">
        <v>11911</v>
      </c>
      <c r="I151" s="10" t="s">
        <v>1103</v>
      </c>
      <c r="J151" s="6">
        <v>11150</v>
      </c>
      <c r="K151" s="6">
        <v>11148</v>
      </c>
      <c r="L151" s="6">
        <f>VLOOKUP($B151,排位权重及成就开放等级!$E$4:$G$28,2,FALSE)</f>
        <v>1</v>
      </c>
      <c r="M151" s="6">
        <f>VLOOKUP($B151,排位权重及成就开放等级!$E$4:$G$28,3,FALSE)</f>
        <v>1</v>
      </c>
    </row>
    <row r="152" spans="1:13">
      <c r="A152" s="6">
        <v>11150</v>
      </c>
      <c r="B152" s="6" t="s">
        <v>1033</v>
      </c>
      <c r="D152" s="6" t="s">
        <v>658</v>
      </c>
      <c r="E152" s="6">
        <v>802</v>
      </c>
      <c r="F152" s="6">
        <v>12001</v>
      </c>
      <c r="G152" s="6">
        <v>2001</v>
      </c>
      <c r="H152" s="6">
        <v>12001</v>
      </c>
      <c r="I152" s="10" t="s">
        <v>1103</v>
      </c>
      <c r="J152" s="6">
        <v>11151</v>
      </c>
      <c r="K152" s="6">
        <v>11149</v>
      </c>
      <c r="L152" s="6">
        <f>VLOOKUP($B152,排位权重及成就开放等级!$E$4:$G$28,2,FALSE)</f>
        <v>1</v>
      </c>
      <c r="M152" s="6">
        <f>VLOOKUP($B152,排位权重及成就开放等级!$E$4:$G$28,3,FALSE)</f>
        <v>1</v>
      </c>
    </row>
    <row r="153" spans="1:13">
      <c r="A153" s="6">
        <v>11151</v>
      </c>
      <c r="B153" s="6" t="s">
        <v>1033</v>
      </c>
      <c r="D153" s="6" t="s">
        <v>659</v>
      </c>
      <c r="E153" s="6">
        <v>802</v>
      </c>
      <c r="F153" s="6">
        <v>12002</v>
      </c>
      <c r="G153" s="6">
        <v>2001</v>
      </c>
      <c r="H153" s="6">
        <v>12002</v>
      </c>
      <c r="I153" s="10" t="s">
        <v>1103</v>
      </c>
      <c r="J153" s="6">
        <v>11152</v>
      </c>
      <c r="K153" s="6">
        <v>11150</v>
      </c>
      <c r="L153" s="6">
        <f>VLOOKUP($B153,排位权重及成就开放等级!$E$4:$G$28,2,FALSE)</f>
        <v>1</v>
      </c>
      <c r="M153" s="6">
        <f>VLOOKUP($B153,排位权重及成就开放等级!$E$4:$G$28,3,FALSE)</f>
        <v>1</v>
      </c>
    </row>
    <row r="154" spans="1:13">
      <c r="A154" s="6">
        <v>11152</v>
      </c>
      <c r="B154" s="6" t="s">
        <v>1033</v>
      </c>
      <c r="D154" s="6" t="s">
        <v>660</v>
      </c>
      <c r="E154" s="6">
        <v>802</v>
      </c>
      <c r="F154" s="6">
        <v>12004</v>
      </c>
      <c r="G154" s="6">
        <v>2001</v>
      </c>
      <c r="H154" s="6">
        <v>12004</v>
      </c>
      <c r="I154" s="10" t="s">
        <v>1103</v>
      </c>
      <c r="J154" s="6">
        <v>11153</v>
      </c>
      <c r="K154" s="6">
        <v>11151</v>
      </c>
      <c r="L154" s="6">
        <f>VLOOKUP($B154,排位权重及成就开放等级!$E$4:$G$28,2,FALSE)</f>
        <v>1</v>
      </c>
      <c r="M154" s="6">
        <f>VLOOKUP($B154,排位权重及成就开放等级!$E$4:$G$28,3,FALSE)</f>
        <v>1</v>
      </c>
    </row>
    <row r="155" spans="1:13">
      <c r="A155" s="6">
        <v>11153</v>
      </c>
      <c r="B155" s="6" t="s">
        <v>1033</v>
      </c>
      <c r="D155" s="6" t="s">
        <v>661</v>
      </c>
      <c r="E155" s="6">
        <v>802</v>
      </c>
      <c r="F155" s="6">
        <v>12005</v>
      </c>
      <c r="G155" s="6">
        <v>2001</v>
      </c>
      <c r="H155" s="6">
        <v>12005</v>
      </c>
      <c r="I155" s="10" t="s">
        <v>1103</v>
      </c>
      <c r="J155" s="6">
        <v>11154</v>
      </c>
      <c r="K155" s="6">
        <v>11152</v>
      </c>
      <c r="L155" s="6">
        <f>VLOOKUP($B155,排位权重及成就开放等级!$E$4:$G$28,2,FALSE)</f>
        <v>1</v>
      </c>
      <c r="M155" s="6">
        <f>VLOOKUP($B155,排位权重及成就开放等级!$E$4:$G$28,3,FALSE)</f>
        <v>1</v>
      </c>
    </row>
    <row r="156" spans="1:13">
      <c r="A156" s="6">
        <v>11154</v>
      </c>
      <c r="B156" s="6" t="s">
        <v>1033</v>
      </c>
      <c r="D156" s="6" t="s">
        <v>662</v>
      </c>
      <c r="E156" s="6">
        <v>802</v>
      </c>
      <c r="F156" s="6">
        <v>12007</v>
      </c>
      <c r="G156" s="6">
        <v>2001</v>
      </c>
      <c r="H156" s="6">
        <v>12007</v>
      </c>
      <c r="I156" s="10" t="s">
        <v>1103</v>
      </c>
      <c r="J156" s="6">
        <v>11155</v>
      </c>
      <c r="K156" s="6">
        <v>11153</v>
      </c>
      <c r="L156" s="6">
        <f>VLOOKUP($B156,排位权重及成就开放等级!$E$4:$G$28,2,FALSE)</f>
        <v>1</v>
      </c>
      <c r="M156" s="6">
        <f>VLOOKUP($B156,排位权重及成就开放等级!$E$4:$G$28,3,FALSE)</f>
        <v>1</v>
      </c>
    </row>
    <row r="157" spans="1:13">
      <c r="A157" s="6">
        <v>11155</v>
      </c>
      <c r="B157" s="6" t="s">
        <v>1033</v>
      </c>
      <c r="D157" s="6" t="s">
        <v>663</v>
      </c>
      <c r="E157" s="6">
        <v>802</v>
      </c>
      <c r="F157" s="6">
        <v>12008</v>
      </c>
      <c r="G157" s="6">
        <v>2001</v>
      </c>
      <c r="H157" s="6">
        <v>12008</v>
      </c>
      <c r="I157" s="10" t="s">
        <v>1103</v>
      </c>
      <c r="J157" s="6">
        <v>11156</v>
      </c>
      <c r="K157" s="6">
        <v>11154</v>
      </c>
      <c r="L157" s="6">
        <f>VLOOKUP($B157,排位权重及成就开放等级!$E$4:$G$28,2,FALSE)</f>
        <v>1</v>
      </c>
      <c r="M157" s="6">
        <f>VLOOKUP($B157,排位权重及成就开放等级!$E$4:$G$28,3,FALSE)</f>
        <v>1</v>
      </c>
    </row>
    <row r="158" spans="1:13">
      <c r="A158" s="6">
        <v>11156</v>
      </c>
      <c r="B158" s="6" t="s">
        <v>1033</v>
      </c>
      <c r="D158" s="6" t="s">
        <v>664</v>
      </c>
      <c r="E158" s="6">
        <v>802</v>
      </c>
      <c r="F158" s="6">
        <v>12010</v>
      </c>
      <c r="G158" s="6">
        <v>2001</v>
      </c>
      <c r="H158" s="6">
        <v>12010</v>
      </c>
      <c r="I158" s="10" t="s">
        <v>1103</v>
      </c>
      <c r="J158" s="6">
        <v>11157</v>
      </c>
      <c r="K158" s="6">
        <v>11155</v>
      </c>
      <c r="L158" s="6">
        <f>VLOOKUP($B158,排位权重及成就开放等级!$E$4:$G$28,2,FALSE)</f>
        <v>1</v>
      </c>
      <c r="M158" s="6">
        <f>VLOOKUP($B158,排位权重及成就开放等级!$E$4:$G$28,3,FALSE)</f>
        <v>1</v>
      </c>
    </row>
    <row r="159" spans="1:13">
      <c r="A159" s="6">
        <v>11157</v>
      </c>
      <c r="B159" s="6" t="s">
        <v>1033</v>
      </c>
      <c r="D159" s="6" t="s">
        <v>665</v>
      </c>
      <c r="E159" s="6">
        <v>802</v>
      </c>
      <c r="F159" s="6">
        <v>12011</v>
      </c>
      <c r="G159" s="6">
        <v>2001</v>
      </c>
      <c r="H159" s="6">
        <v>12011</v>
      </c>
      <c r="I159" s="10" t="s">
        <v>1103</v>
      </c>
      <c r="J159" s="6">
        <v>0</v>
      </c>
      <c r="K159" s="6">
        <v>11156</v>
      </c>
      <c r="L159" s="6">
        <f>VLOOKUP($B159,排位权重及成就开放等级!$E$4:$G$28,2,FALSE)</f>
        <v>1</v>
      </c>
      <c r="M159" s="6">
        <f>VLOOKUP($B159,排位权重及成就开放等级!$E$4:$G$28,3,FALSE)</f>
        <v>1</v>
      </c>
    </row>
    <row r="160" spans="1:13">
      <c r="A160" s="6">
        <v>12001</v>
      </c>
      <c r="B160" s="6" t="s">
        <v>1034</v>
      </c>
      <c r="D160" s="6" t="s">
        <v>1369</v>
      </c>
      <c r="E160" s="6">
        <v>802</v>
      </c>
      <c r="F160" s="6">
        <v>10204</v>
      </c>
      <c r="G160" s="6">
        <v>2002</v>
      </c>
      <c r="H160" s="6">
        <v>10204</v>
      </c>
      <c r="I160" s="10" t="s">
        <v>1267</v>
      </c>
      <c r="J160" s="6">
        <v>12002</v>
      </c>
      <c r="K160" s="6">
        <v>0</v>
      </c>
      <c r="L160" s="6">
        <f>VLOOKUP($B160,排位权重及成就开放等级!$E$4:$G$28,2,FALSE)</f>
        <v>2</v>
      </c>
      <c r="M160" s="6">
        <f>VLOOKUP($B160,排位权重及成就开放等级!$E$4:$G$28,3,FALSE)</f>
        <v>1</v>
      </c>
    </row>
    <row r="161" spans="1:13">
      <c r="A161" s="6">
        <v>12002</v>
      </c>
      <c r="B161" s="6" t="s">
        <v>1034</v>
      </c>
      <c r="D161" s="6" t="s">
        <v>1370</v>
      </c>
      <c r="E161" s="6">
        <v>802</v>
      </c>
      <c r="F161" s="6">
        <v>10208</v>
      </c>
      <c r="G161" s="6">
        <v>2002</v>
      </c>
      <c r="H161" s="6">
        <v>10208</v>
      </c>
      <c r="I161" s="10" t="s">
        <v>1267</v>
      </c>
      <c r="J161" s="6">
        <v>12003</v>
      </c>
      <c r="K161" s="6">
        <v>12001</v>
      </c>
      <c r="L161" s="6">
        <f>VLOOKUP($B161,排位权重及成就开放等级!$E$4:$G$28,2,FALSE)</f>
        <v>2</v>
      </c>
      <c r="M161" s="6">
        <f>VLOOKUP($B161,排位权重及成就开放等级!$E$4:$G$28,3,FALSE)</f>
        <v>1</v>
      </c>
    </row>
    <row r="162" spans="1:13">
      <c r="A162" s="6">
        <v>12003</v>
      </c>
      <c r="B162" s="6" t="s">
        <v>1034</v>
      </c>
      <c r="D162" s="6" t="s">
        <v>666</v>
      </c>
      <c r="E162" s="6">
        <v>802</v>
      </c>
      <c r="F162" s="6">
        <v>10303</v>
      </c>
      <c r="G162" s="6">
        <v>2002</v>
      </c>
      <c r="H162" s="6">
        <v>10303</v>
      </c>
      <c r="I162" s="10" t="s">
        <v>1267</v>
      </c>
      <c r="J162" s="6">
        <v>12004</v>
      </c>
      <c r="K162" s="6">
        <v>12002</v>
      </c>
      <c r="L162" s="6">
        <f>VLOOKUP($B162,排位权重及成就开放等级!$E$4:$G$28,2,FALSE)</f>
        <v>2</v>
      </c>
      <c r="M162" s="6">
        <f>VLOOKUP($B162,排位权重及成就开放等级!$E$4:$G$28,3,FALSE)</f>
        <v>1</v>
      </c>
    </row>
    <row r="163" spans="1:13">
      <c r="A163" s="6">
        <v>12004</v>
      </c>
      <c r="B163" s="6" t="s">
        <v>1034</v>
      </c>
      <c r="D163" s="6" t="s">
        <v>667</v>
      </c>
      <c r="E163" s="6">
        <v>802</v>
      </c>
      <c r="F163" s="6">
        <v>10306</v>
      </c>
      <c r="G163" s="6">
        <v>2002</v>
      </c>
      <c r="H163" s="6">
        <v>10306</v>
      </c>
      <c r="I163" s="10" t="s">
        <v>1267</v>
      </c>
      <c r="J163" s="6">
        <v>12005</v>
      </c>
      <c r="K163" s="6">
        <v>12003</v>
      </c>
      <c r="L163" s="6">
        <f>VLOOKUP($B163,排位权重及成就开放等级!$E$4:$G$28,2,FALSE)</f>
        <v>2</v>
      </c>
      <c r="M163" s="6">
        <f>VLOOKUP($B163,排位权重及成就开放等级!$E$4:$G$28,3,FALSE)</f>
        <v>1</v>
      </c>
    </row>
    <row r="164" spans="1:13">
      <c r="A164" s="6">
        <v>12005</v>
      </c>
      <c r="B164" s="6" t="s">
        <v>1034</v>
      </c>
      <c r="D164" s="6" t="s">
        <v>668</v>
      </c>
      <c r="E164" s="6">
        <v>802</v>
      </c>
      <c r="F164" s="6">
        <v>10309</v>
      </c>
      <c r="G164" s="6">
        <v>2002</v>
      </c>
      <c r="H164" s="6">
        <v>10309</v>
      </c>
      <c r="I164" s="10" t="s">
        <v>1267</v>
      </c>
      <c r="J164" s="6">
        <v>12006</v>
      </c>
      <c r="K164" s="6">
        <v>12004</v>
      </c>
      <c r="L164" s="6">
        <f>VLOOKUP($B164,排位权重及成就开放等级!$E$4:$G$28,2,FALSE)</f>
        <v>2</v>
      </c>
      <c r="M164" s="6">
        <f>VLOOKUP($B164,排位权重及成就开放等级!$E$4:$G$28,3,FALSE)</f>
        <v>1</v>
      </c>
    </row>
    <row r="165" spans="1:13">
      <c r="A165" s="6">
        <v>12006</v>
      </c>
      <c r="B165" s="6" t="s">
        <v>1034</v>
      </c>
      <c r="D165" s="6" t="s">
        <v>669</v>
      </c>
      <c r="E165" s="6">
        <v>802</v>
      </c>
      <c r="F165" s="6">
        <v>10312</v>
      </c>
      <c r="G165" s="6">
        <v>2002</v>
      </c>
      <c r="H165" s="6">
        <v>10312</v>
      </c>
      <c r="I165" s="10" t="s">
        <v>1267</v>
      </c>
      <c r="J165" s="6">
        <v>12007</v>
      </c>
      <c r="K165" s="6">
        <v>12005</v>
      </c>
      <c r="L165" s="6">
        <f>VLOOKUP($B165,排位权重及成就开放等级!$E$4:$G$28,2,FALSE)</f>
        <v>2</v>
      </c>
      <c r="M165" s="6">
        <f>VLOOKUP($B165,排位权重及成就开放等级!$E$4:$G$28,3,FALSE)</f>
        <v>1</v>
      </c>
    </row>
    <row r="166" spans="1:13">
      <c r="A166" s="6">
        <v>12007</v>
      </c>
      <c r="B166" s="6" t="s">
        <v>1034</v>
      </c>
      <c r="D166" s="6" t="s">
        <v>670</v>
      </c>
      <c r="E166" s="6">
        <v>802</v>
      </c>
      <c r="F166" s="6">
        <v>10403</v>
      </c>
      <c r="G166" s="6">
        <v>2002</v>
      </c>
      <c r="H166" s="6">
        <v>10403</v>
      </c>
      <c r="I166" s="10" t="s">
        <v>1267</v>
      </c>
      <c r="J166" s="6">
        <v>12008</v>
      </c>
      <c r="K166" s="6">
        <v>12006</v>
      </c>
      <c r="L166" s="6">
        <f>VLOOKUP($B166,排位权重及成就开放等级!$E$4:$G$28,2,FALSE)</f>
        <v>2</v>
      </c>
      <c r="M166" s="6">
        <f>VLOOKUP($B166,排位权重及成就开放等级!$E$4:$G$28,3,FALSE)</f>
        <v>1</v>
      </c>
    </row>
    <row r="167" spans="1:13">
      <c r="A167" s="6">
        <v>12008</v>
      </c>
      <c r="B167" s="6" t="s">
        <v>1034</v>
      </c>
      <c r="D167" s="6" t="s">
        <v>671</v>
      </c>
      <c r="E167" s="6">
        <v>802</v>
      </c>
      <c r="F167" s="6">
        <v>10406</v>
      </c>
      <c r="G167" s="6">
        <v>2002</v>
      </c>
      <c r="H167" s="6">
        <v>10406</v>
      </c>
      <c r="I167" s="10" t="s">
        <v>1267</v>
      </c>
      <c r="J167" s="6">
        <v>12009</v>
      </c>
      <c r="K167" s="6">
        <v>12007</v>
      </c>
      <c r="L167" s="6">
        <f>VLOOKUP($B167,排位权重及成就开放等级!$E$4:$G$28,2,FALSE)</f>
        <v>2</v>
      </c>
      <c r="M167" s="6">
        <f>VLOOKUP($B167,排位权重及成就开放等级!$E$4:$G$28,3,FALSE)</f>
        <v>1</v>
      </c>
    </row>
    <row r="168" spans="1:13">
      <c r="A168" s="6">
        <v>12009</v>
      </c>
      <c r="B168" s="6" t="s">
        <v>1034</v>
      </c>
      <c r="D168" s="6" t="s">
        <v>672</v>
      </c>
      <c r="E168" s="6">
        <v>802</v>
      </c>
      <c r="F168" s="6">
        <v>10409</v>
      </c>
      <c r="G168" s="6">
        <v>2002</v>
      </c>
      <c r="H168" s="6">
        <v>10409</v>
      </c>
      <c r="I168" s="10" t="s">
        <v>1267</v>
      </c>
      <c r="J168" s="6">
        <v>12010</v>
      </c>
      <c r="K168" s="6">
        <v>12008</v>
      </c>
      <c r="L168" s="6">
        <f>VLOOKUP($B168,排位权重及成就开放等级!$E$4:$G$28,2,FALSE)</f>
        <v>2</v>
      </c>
      <c r="M168" s="6">
        <f>VLOOKUP($B168,排位权重及成就开放等级!$E$4:$G$28,3,FALSE)</f>
        <v>1</v>
      </c>
    </row>
    <row r="169" spans="1:13">
      <c r="A169" s="6">
        <v>12010</v>
      </c>
      <c r="B169" s="6" t="s">
        <v>1034</v>
      </c>
      <c r="D169" s="6" t="s">
        <v>673</v>
      </c>
      <c r="E169" s="6">
        <v>802</v>
      </c>
      <c r="F169" s="6">
        <v>10412</v>
      </c>
      <c r="G169" s="6">
        <v>2002</v>
      </c>
      <c r="H169" s="6">
        <v>10412</v>
      </c>
      <c r="I169" s="10" t="s">
        <v>1267</v>
      </c>
      <c r="J169" s="6">
        <v>12011</v>
      </c>
      <c r="K169" s="6">
        <v>12009</v>
      </c>
      <c r="L169" s="6">
        <f>VLOOKUP($B169,排位权重及成就开放等级!$E$4:$G$28,2,FALSE)</f>
        <v>2</v>
      </c>
      <c r="M169" s="6">
        <f>VLOOKUP($B169,排位权重及成就开放等级!$E$4:$G$28,3,FALSE)</f>
        <v>1</v>
      </c>
    </row>
    <row r="170" spans="1:13">
      <c r="A170" s="6">
        <v>12011</v>
      </c>
      <c r="B170" s="6" t="s">
        <v>1034</v>
      </c>
      <c r="D170" s="6" t="s">
        <v>674</v>
      </c>
      <c r="E170" s="6">
        <v>802</v>
      </c>
      <c r="F170" s="6">
        <v>10503</v>
      </c>
      <c r="G170" s="6">
        <v>2002</v>
      </c>
      <c r="H170" s="6">
        <v>10503</v>
      </c>
      <c r="I170" s="10" t="s">
        <v>1267</v>
      </c>
      <c r="J170" s="6">
        <v>12012</v>
      </c>
      <c r="K170" s="6">
        <v>12010</v>
      </c>
      <c r="L170" s="6">
        <f>VLOOKUP($B170,排位权重及成就开放等级!$E$4:$G$28,2,FALSE)</f>
        <v>2</v>
      </c>
      <c r="M170" s="6">
        <f>VLOOKUP($B170,排位权重及成就开放等级!$E$4:$G$28,3,FALSE)</f>
        <v>1</v>
      </c>
    </row>
    <row r="171" spans="1:13">
      <c r="A171" s="6">
        <v>12012</v>
      </c>
      <c r="B171" s="6" t="s">
        <v>1034</v>
      </c>
      <c r="D171" s="6" t="s">
        <v>675</v>
      </c>
      <c r="E171" s="6">
        <v>802</v>
      </c>
      <c r="F171" s="6">
        <v>10506</v>
      </c>
      <c r="G171" s="6">
        <v>2002</v>
      </c>
      <c r="H171" s="6">
        <v>10506</v>
      </c>
      <c r="I171" s="10" t="s">
        <v>1267</v>
      </c>
      <c r="J171" s="6">
        <v>12013</v>
      </c>
      <c r="K171" s="6">
        <v>12011</v>
      </c>
      <c r="L171" s="6">
        <f>VLOOKUP($B171,排位权重及成就开放等级!$E$4:$G$28,2,FALSE)</f>
        <v>2</v>
      </c>
      <c r="M171" s="6">
        <f>VLOOKUP($B171,排位权重及成就开放等级!$E$4:$G$28,3,FALSE)</f>
        <v>1</v>
      </c>
    </row>
    <row r="172" spans="1:13">
      <c r="A172" s="6">
        <v>12013</v>
      </c>
      <c r="B172" s="6" t="s">
        <v>1034</v>
      </c>
      <c r="D172" s="6" t="s">
        <v>676</v>
      </c>
      <c r="E172" s="6">
        <v>802</v>
      </c>
      <c r="F172" s="6">
        <v>10509</v>
      </c>
      <c r="G172" s="6">
        <v>2002</v>
      </c>
      <c r="H172" s="6">
        <v>10509</v>
      </c>
      <c r="I172" s="10" t="s">
        <v>1267</v>
      </c>
      <c r="J172" s="6">
        <v>12014</v>
      </c>
      <c r="K172" s="6">
        <v>12012</v>
      </c>
      <c r="L172" s="6">
        <f>VLOOKUP($B172,排位权重及成就开放等级!$E$4:$G$28,2,FALSE)</f>
        <v>2</v>
      </c>
      <c r="M172" s="6">
        <f>VLOOKUP($B172,排位权重及成就开放等级!$E$4:$G$28,3,FALSE)</f>
        <v>1</v>
      </c>
    </row>
    <row r="173" spans="1:13">
      <c r="A173" s="6">
        <v>12014</v>
      </c>
      <c r="B173" s="6" t="s">
        <v>1034</v>
      </c>
      <c r="D173" s="6" t="s">
        <v>677</v>
      </c>
      <c r="E173" s="6">
        <v>802</v>
      </c>
      <c r="F173" s="6">
        <v>10512</v>
      </c>
      <c r="G173" s="6">
        <v>2002</v>
      </c>
      <c r="H173" s="6">
        <v>10512</v>
      </c>
      <c r="I173" s="10" t="s">
        <v>1267</v>
      </c>
      <c r="J173" s="6">
        <v>12015</v>
      </c>
      <c r="K173" s="6">
        <v>12013</v>
      </c>
      <c r="L173" s="6">
        <f>VLOOKUP($B173,排位权重及成就开放等级!$E$4:$G$28,2,FALSE)</f>
        <v>2</v>
      </c>
      <c r="M173" s="6">
        <f>VLOOKUP($B173,排位权重及成就开放等级!$E$4:$G$28,3,FALSE)</f>
        <v>1</v>
      </c>
    </row>
    <row r="174" spans="1:13">
      <c r="A174" s="6">
        <v>12015</v>
      </c>
      <c r="B174" s="6" t="s">
        <v>1034</v>
      </c>
      <c r="D174" s="6" t="s">
        <v>678</v>
      </c>
      <c r="E174" s="6">
        <v>802</v>
      </c>
      <c r="F174" s="6">
        <v>10603</v>
      </c>
      <c r="G174" s="6">
        <v>2002</v>
      </c>
      <c r="H174" s="6">
        <v>10603</v>
      </c>
      <c r="I174" s="10" t="s">
        <v>1267</v>
      </c>
      <c r="J174" s="6">
        <v>12016</v>
      </c>
      <c r="K174" s="6">
        <v>12014</v>
      </c>
      <c r="L174" s="6">
        <f>VLOOKUP($B174,排位权重及成就开放等级!$E$4:$G$28,2,FALSE)</f>
        <v>2</v>
      </c>
      <c r="M174" s="6">
        <f>VLOOKUP($B174,排位权重及成就开放等级!$E$4:$G$28,3,FALSE)</f>
        <v>1</v>
      </c>
    </row>
    <row r="175" spans="1:13">
      <c r="A175" s="6">
        <v>12016</v>
      </c>
      <c r="B175" s="6" t="s">
        <v>1034</v>
      </c>
      <c r="D175" s="6" t="s">
        <v>679</v>
      </c>
      <c r="E175" s="6">
        <v>802</v>
      </c>
      <c r="F175" s="6">
        <v>10606</v>
      </c>
      <c r="G175" s="6">
        <v>2002</v>
      </c>
      <c r="H175" s="6">
        <v>10606</v>
      </c>
      <c r="I175" s="10" t="s">
        <v>1267</v>
      </c>
      <c r="J175" s="6">
        <v>12017</v>
      </c>
      <c r="K175" s="6">
        <v>12015</v>
      </c>
      <c r="L175" s="6">
        <f>VLOOKUP($B175,排位权重及成就开放等级!$E$4:$G$28,2,FALSE)</f>
        <v>2</v>
      </c>
      <c r="M175" s="6">
        <f>VLOOKUP($B175,排位权重及成就开放等级!$E$4:$G$28,3,FALSE)</f>
        <v>1</v>
      </c>
    </row>
    <row r="176" spans="1:13">
      <c r="A176" s="6">
        <v>12017</v>
      </c>
      <c r="B176" s="6" t="s">
        <v>1034</v>
      </c>
      <c r="D176" s="6" t="s">
        <v>680</v>
      </c>
      <c r="E176" s="6">
        <v>802</v>
      </c>
      <c r="F176" s="6">
        <v>10609</v>
      </c>
      <c r="G176" s="6">
        <v>2002</v>
      </c>
      <c r="H176" s="6">
        <v>10609</v>
      </c>
      <c r="I176" s="10" t="s">
        <v>1267</v>
      </c>
      <c r="J176" s="6">
        <v>12018</v>
      </c>
      <c r="K176" s="6">
        <v>12016</v>
      </c>
      <c r="L176" s="6">
        <f>VLOOKUP($B176,排位权重及成就开放等级!$E$4:$G$28,2,FALSE)</f>
        <v>2</v>
      </c>
      <c r="M176" s="6">
        <f>VLOOKUP($B176,排位权重及成就开放等级!$E$4:$G$28,3,FALSE)</f>
        <v>1</v>
      </c>
    </row>
    <row r="177" spans="1:13">
      <c r="A177" s="6">
        <v>12018</v>
      </c>
      <c r="B177" s="6" t="s">
        <v>1034</v>
      </c>
      <c r="D177" s="6" t="s">
        <v>681</v>
      </c>
      <c r="E177" s="6">
        <v>802</v>
      </c>
      <c r="F177" s="6">
        <v>10612</v>
      </c>
      <c r="G177" s="6">
        <v>2002</v>
      </c>
      <c r="H177" s="6">
        <v>10612</v>
      </c>
      <c r="I177" s="10" t="s">
        <v>1267</v>
      </c>
      <c r="J177" s="6">
        <v>12019</v>
      </c>
      <c r="K177" s="6">
        <v>12017</v>
      </c>
      <c r="L177" s="6">
        <f>VLOOKUP($B177,排位权重及成就开放等级!$E$4:$G$28,2,FALSE)</f>
        <v>2</v>
      </c>
      <c r="M177" s="6">
        <f>VLOOKUP($B177,排位权重及成就开放等级!$E$4:$G$28,3,FALSE)</f>
        <v>1</v>
      </c>
    </row>
    <row r="178" spans="1:13">
      <c r="A178" s="6">
        <v>12019</v>
      </c>
      <c r="B178" s="6" t="s">
        <v>1034</v>
      </c>
      <c r="D178" s="6" t="s">
        <v>682</v>
      </c>
      <c r="E178" s="6">
        <v>802</v>
      </c>
      <c r="F178" s="6">
        <v>10703</v>
      </c>
      <c r="G178" s="6">
        <v>2002</v>
      </c>
      <c r="H178" s="6">
        <v>10703</v>
      </c>
      <c r="I178" s="10" t="s">
        <v>1267</v>
      </c>
      <c r="J178" s="6">
        <v>12020</v>
      </c>
      <c r="K178" s="6">
        <v>12018</v>
      </c>
      <c r="L178" s="6">
        <f>VLOOKUP($B178,排位权重及成就开放等级!$E$4:$G$28,2,FALSE)</f>
        <v>2</v>
      </c>
      <c r="M178" s="6">
        <f>VLOOKUP($B178,排位权重及成就开放等级!$E$4:$G$28,3,FALSE)</f>
        <v>1</v>
      </c>
    </row>
    <row r="179" spans="1:13">
      <c r="A179" s="6">
        <v>12020</v>
      </c>
      <c r="B179" s="6" t="s">
        <v>1034</v>
      </c>
      <c r="D179" s="6" t="s">
        <v>683</v>
      </c>
      <c r="E179" s="6">
        <v>802</v>
      </c>
      <c r="F179" s="6">
        <v>10706</v>
      </c>
      <c r="G179" s="6">
        <v>2002</v>
      </c>
      <c r="H179" s="6">
        <v>10706</v>
      </c>
      <c r="I179" s="10" t="s">
        <v>1267</v>
      </c>
      <c r="J179" s="6">
        <v>12021</v>
      </c>
      <c r="K179" s="6">
        <v>12019</v>
      </c>
      <c r="L179" s="6">
        <f>VLOOKUP($B179,排位权重及成就开放等级!$E$4:$G$28,2,FALSE)</f>
        <v>2</v>
      </c>
      <c r="M179" s="6">
        <f>VLOOKUP($B179,排位权重及成就开放等级!$E$4:$G$28,3,FALSE)</f>
        <v>1</v>
      </c>
    </row>
    <row r="180" spans="1:13">
      <c r="A180" s="6">
        <v>12021</v>
      </c>
      <c r="B180" s="6" t="s">
        <v>1034</v>
      </c>
      <c r="D180" s="6" t="s">
        <v>684</v>
      </c>
      <c r="E180" s="6">
        <v>802</v>
      </c>
      <c r="F180" s="6">
        <v>10709</v>
      </c>
      <c r="G180" s="6">
        <v>2002</v>
      </c>
      <c r="H180" s="6">
        <v>10709</v>
      </c>
      <c r="I180" s="10" t="s">
        <v>1267</v>
      </c>
      <c r="J180" s="6">
        <v>12022</v>
      </c>
      <c r="K180" s="6">
        <v>12020</v>
      </c>
      <c r="L180" s="6">
        <f>VLOOKUP($B180,排位权重及成就开放等级!$E$4:$G$28,2,FALSE)</f>
        <v>2</v>
      </c>
      <c r="M180" s="6">
        <f>VLOOKUP($B180,排位权重及成就开放等级!$E$4:$G$28,3,FALSE)</f>
        <v>1</v>
      </c>
    </row>
    <row r="181" spans="1:13">
      <c r="A181" s="6">
        <v>12022</v>
      </c>
      <c r="B181" s="6" t="s">
        <v>1034</v>
      </c>
      <c r="D181" s="6" t="s">
        <v>685</v>
      </c>
      <c r="E181" s="6">
        <v>802</v>
      </c>
      <c r="F181" s="6">
        <v>10712</v>
      </c>
      <c r="G181" s="6">
        <v>2002</v>
      </c>
      <c r="H181" s="6">
        <v>10712</v>
      </c>
      <c r="I181" s="10" t="s">
        <v>1267</v>
      </c>
      <c r="J181" s="6">
        <v>12023</v>
      </c>
      <c r="K181" s="6">
        <v>12021</v>
      </c>
      <c r="L181" s="6">
        <f>VLOOKUP($B181,排位权重及成就开放等级!$E$4:$G$28,2,FALSE)</f>
        <v>2</v>
      </c>
      <c r="M181" s="6">
        <f>VLOOKUP($B181,排位权重及成就开放等级!$E$4:$G$28,3,FALSE)</f>
        <v>1</v>
      </c>
    </row>
    <row r="182" spans="1:13">
      <c r="A182" s="6">
        <v>12023</v>
      </c>
      <c r="B182" s="6" t="s">
        <v>1034</v>
      </c>
      <c r="D182" s="6" t="s">
        <v>686</v>
      </c>
      <c r="E182" s="6">
        <v>802</v>
      </c>
      <c r="F182" s="6">
        <v>10803</v>
      </c>
      <c r="G182" s="6">
        <v>2002</v>
      </c>
      <c r="H182" s="6">
        <v>10803</v>
      </c>
      <c r="I182" s="10" t="s">
        <v>1267</v>
      </c>
      <c r="J182" s="6">
        <v>12024</v>
      </c>
      <c r="K182" s="6">
        <v>12022</v>
      </c>
      <c r="L182" s="6">
        <f>VLOOKUP($B182,排位权重及成就开放等级!$E$4:$G$28,2,FALSE)</f>
        <v>2</v>
      </c>
      <c r="M182" s="6">
        <f>VLOOKUP($B182,排位权重及成就开放等级!$E$4:$G$28,3,FALSE)</f>
        <v>1</v>
      </c>
    </row>
    <row r="183" spans="1:13">
      <c r="A183" s="6">
        <v>12024</v>
      </c>
      <c r="B183" s="6" t="s">
        <v>1034</v>
      </c>
      <c r="D183" s="6" t="s">
        <v>687</v>
      </c>
      <c r="E183" s="6">
        <v>802</v>
      </c>
      <c r="F183" s="6">
        <v>10806</v>
      </c>
      <c r="G183" s="6">
        <v>2002</v>
      </c>
      <c r="H183" s="6">
        <v>10806</v>
      </c>
      <c r="I183" s="10" t="s">
        <v>1267</v>
      </c>
      <c r="J183" s="6">
        <v>12025</v>
      </c>
      <c r="K183" s="6">
        <v>12023</v>
      </c>
      <c r="L183" s="6">
        <f>VLOOKUP($B183,排位权重及成就开放等级!$E$4:$G$28,2,FALSE)</f>
        <v>2</v>
      </c>
      <c r="M183" s="6">
        <f>VLOOKUP($B183,排位权重及成就开放等级!$E$4:$G$28,3,FALSE)</f>
        <v>1</v>
      </c>
    </row>
    <row r="184" spans="1:13">
      <c r="A184" s="6">
        <v>12025</v>
      </c>
      <c r="B184" s="6" t="s">
        <v>1034</v>
      </c>
      <c r="D184" s="6" t="s">
        <v>688</v>
      </c>
      <c r="E184" s="6">
        <v>802</v>
      </c>
      <c r="F184" s="6">
        <v>10809</v>
      </c>
      <c r="G184" s="6">
        <v>2002</v>
      </c>
      <c r="H184" s="6">
        <v>10809</v>
      </c>
      <c r="I184" s="10" t="s">
        <v>1267</v>
      </c>
      <c r="J184" s="6">
        <v>12026</v>
      </c>
      <c r="K184" s="6">
        <v>12024</v>
      </c>
      <c r="L184" s="6">
        <f>VLOOKUP($B184,排位权重及成就开放等级!$E$4:$G$28,2,FALSE)</f>
        <v>2</v>
      </c>
      <c r="M184" s="6">
        <f>VLOOKUP($B184,排位权重及成就开放等级!$E$4:$G$28,3,FALSE)</f>
        <v>1</v>
      </c>
    </row>
    <row r="185" spans="1:13">
      <c r="A185" s="6">
        <v>12026</v>
      </c>
      <c r="B185" s="6" t="s">
        <v>1034</v>
      </c>
      <c r="D185" s="6" t="s">
        <v>689</v>
      </c>
      <c r="E185" s="6">
        <v>802</v>
      </c>
      <c r="F185" s="6">
        <v>10812</v>
      </c>
      <c r="G185" s="6">
        <v>2002</v>
      </c>
      <c r="H185" s="6">
        <v>10812</v>
      </c>
      <c r="I185" s="10" t="s">
        <v>1267</v>
      </c>
      <c r="J185" s="6">
        <v>12027</v>
      </c>
      <c r="K185" s="6">
        <v>12025</v>
      </c>
      <c r="L185" s="6">
        <f>VLOOKUP($B185,排位权重及成就开放等级!$E$4:$G$28,2,FALSE)</f>
        <v>2</v>
      </c>
      <c r="M185" s="6">
        <f>VLOOKUP($B185,排位权重及成就开放等级!$E$4:$G$28,3,FALSE)</f>
        <v>1</v>
      </c>
    </row>
    <row r="186" spans="1:13">
      <c r="A186" s="6">
        <v>12027</v>
      </c>
      <c r="B186" s="6" t="s">
        <v>1034</v>
      </c>
      <c r="D186" s="6" t="s">
        <v>690</v>
      </c>
      <c r="E186" s="6">
        <v>802</v>
      </c>
      <c r="F186" s="6">
        <v>10903</v>
      </c>
      <c r="G186" s="6">
        <v>2002</v>
      </c>
      <c r="H186" s="6">
        <v>10903</v>
      </c>
      <c r="I186" s="10" t="s">
        <v>1267</v>
      </c>
      <c r="J186" s="6">
        <v>12028</v>
      </c>
      <c r="K186" s="6">
        <v>12026</v>
      </c>
      <c r="L186" s="6">
        <f>VLOOKUP($B186,排位权重及成就开放等级!$E$4:$G$28,2,FALSE)</f>
        <v>2</v>
      </c>
      <c r="M186" s="6">
        <f>VLOOKUP($B186,排位权重及成就开放等级!$E$4:$G$28,3,FALSE)</f>
        <v>1</v>
      </c>
    </row>
    <row r="187" spans="1:13">
      <c r="A187" s="6">
        <v>12028</v>
      </c>
      <c r="B187" s="6" t="s">
        <v>1034</v>
      </c>
      <c r="D187" s="6" t="s">
        <v>691</v>
      </c>
      <c r="E187" s="6">
        <v>802</v>
      </c>
      <c r="F187" s="6">
        <v>10906</v>
      </c>
      <c r="G187" s="6">
        <v>2002</v>
      </c>
      <c r="H187" s="6">
        <v>10906</v>
      </c>
      <c r="I187" s="10" t="s">
        <v>1267</v>
      </c>
      <c r="J187" s="6">
        <v>12029</v>
      </c>
      <c r="K187" s="6">
        <v>12027</v>
      </c>
      <c r="L187" s="6">
        <f>VLOOKUP($B187,排位权重及成就开放等级!$E$4:$G$28,2,FALSE)</f>
        <v>2</v>
      </c>
      <c r="M187" s="6">
        <f>VLOOKUP($B187,排位权重及成就开放等级!$E$4:$G$28,3,FALSE)</f>
        <v>1</v>
      </c>
    </row>
    <row r="188" spans="1:13">
      <c r="A188" s="6">
        <v>12029</v>
      </c>
      <c r="B188" s="6" t="s">
        <v>1034</v>
      </c>
      <c r="D188" s="6" t="s">
        <v>692</v>
      </c>
      <c r="E188" s="6">
        <v>802</v>
      </c>
      <c r="F188" s="6">
        <v>10909</v>
      </c>
      <c r="G188" s="6">
        <v>2002</v>
      </c>
      <c r="H188" s="6">
        <v>10909</v>
      </c>
      <c r="I188" s="10" t="s">
        <v>1267</v>
      </c>
      <c r="J188" s="6">
        <v>12030</v>
      </c>
      <c r="K188" s="6">
        <v>12028</v>
      </c>
      <c r="L188" s="6">
        <f>VLOOKUP($B188,排位权重及成就开放等级!$E$4:$G$28,2,FALSE)</f>
        <v>2</v>
      </c>
      <c r="M188" s="6">
        <f>VLOOKUP($B188,排位权重及成就开放等级!$E$4:$G$28,3,FALSE)</f>
        <v>1</v>
      </c>
    </row>
    <row r="189" spans="1:13">
      <c r="A189" s="6">
        <v>12030</v>
      </c>
      <c r="B189" s="6" t="s">
        <v>1034</v>
      </c>
      <c r="D189" s="6" t="s">
        <v>693</v>
      </c>
      <c r="E189" s="6">
        <v>802</v>
      </c>
      <c r="F189" s="6">
        <v>10912</v>
      </c>
      <c r="G189" s="6">
        <v>2002</v>
      </c>
      <c r="H189" s="6">
        <v>10912</v>
      </c>
      <c r="I189" s="10" t="s">
        <v>1267</v>
      </c>
      <c r="J189" s="6">
        <v>12031</v>
      </c>
      <c r="K189" s="6">
        <v>12029</v>
      </c>
      <c r="L189" s="6">
        <f>VLOOKUP($B189,排位权重及成就开放等级!$E$4:$G$28,2,FALSE)</f>
        <v>2</v>
      </c>
      <c r="M189" s="6">
        <f>VLOOKUP($B189,排位权重及成就开放等级!$E$4:$G$28,3,FALSE)</f>
        <v>1</v>
      </c>
    </row>
    <row r="190" spans="1:13">
      <c r="A190" s="6">
        <v>12031</v>
      </c>
      <c r="B190" s="6" t="s">
        <v>1034</v>
      </c>
      <c r="D190" s="6" t="s">
        <v>694</v>
      </c>
      <c r="E190" s="6">
        <v>802</v>
      </c>
      <c r="F190" s="6">
        <v>11003</v>
      </c>
      <c r="G190" s="6">
        <v>2002</v>
      </c>
      <c r="H190" s="6">
        <v>11003</v>
      </c>
      <c r="I190" s="10" t="s">
        <v>1267</v>
      </c>
      <c r="J190" s="6">
        <v>12032</v>
      </c>
      <c r="K190" s="6">
        <v>12030</v>
      </c>
      <c r="L190" s="6">
        <f>VLOOKUP($B190,排位权重及成就开放等级!$E$4:$G$28,2,FALSE)</f>
        <v>2</v>
      </c>
      <c r="M190" s="6">
        <f>VLOOKUP($B190,排位权重及成就开放等级!$E$4:$G$28,3,FALSE)</f>
        <v>1</v>
      </c>
    </row>
    <row r="191" spans="1:13">
      <c r="A191" s="6">
        <v>12032</v>
      </c>
      <c r="B191" s="6" t="s">
        <v>1034</v>
      </c>
      <c r="D191" s="6" t="s">
        <v>695</v>
      </c>
      <c r="E191" s="6">
        <v>802</v>
      </c>
      <c r="F191" s="6">
        <v>11006</v>
      </c>
      <c r="G191" s="6">
        <v>2002</v>
      </c>
      <c r="H191" s="6">
        <v>11006</v>
      </c>
      <c r="I191" s="10" t="s">
        <v>1267</v>
      </c>
      <c r="J191" s="6">
        <v>12033</v>
      </c>
      <c r="K191" s="6">
        <v>12031</v>
      </c>
      <c r="L191" s="6">
        <f>VLOOKUP($B191,排位权重及成就开放等级!$E$4:$G$28,2,FALSE)</f>
        <v>2</v>
      </c>
      <c r="M191" s="6">
        <f>VLOOKUP($B191,排位权重及成就开放等级!$E$4:$G$28,3,FALSE)</f>
        <v>1</v>
      </c>
    </row>
    <row r="192" spans="1:13">
      <c r="A192" s="6">
        <v>12033</v>
      </c>
      <c r="B192" s="6" t="s">
        <v>1034</v>
      </c>
      <c r="D192" s="6" t="s">
        <v>696</v>
      </c>
      <c r="E192" s="6">
        <v>802</v>
      </c>
      <c r="F192" s="6">
        <v>11009</v>
      </c>
      <c r="G192" s="6">
        <v>2002</v>
      </c>
      <c r="H192" s="6">
        <v>11009</v>
      </c>
      <c r="I192" s="10" t="s">
        <v>1267</v>
      </c>
      <c r="J192" s="6">
        <v>12034</v>
      </c>
      <c r="K192" s="6">
        <v>12032</v>
      </c>
      <c r="L192" s="6">
        <f>VLOOKUP($B192,排位权重及成就开放等级!$E$4:$G$28,2,FALSE)</f>
        <v>2</v>
      </c>
      <c r="M192" s="6">
        <f>VLOOKUP($B192,排位权重及成就开放等级!$E$4:$G$28,3,FALSE)</f>
        <v>1</v>
      </c>
    </row>
    <row r="193" spans="1:13">
      <c r="A193" s="6">
        <v>12034</v>
      </c>
      <c r="B193" s="6" t="s">
        <v>1034</v>
      </c>
      <c r="D193" s="6" t="s">
        <v>697</v>
      </c>
      <c r="E193" s="6">
        <v>802</v>
      </c>
      <c r="F193" s="6">
        <v>11012</v>
      </c>
      <c r="G193" s="6">
        <v>2002</v>
      </c>
      <c r="H193" s="6">
        <v>11012</v>
      </c>
      <c r="I193" s="10" t="s">
        <v>1267</v>
      </c>
      <c r="J193" s="6">
        <v>12035</v>
      </c>
      <c r="K193" s="6">
        <v>12033</v>
      </c>
      <c r="L193" s="6">
        <f>VLOOKUP($B193,排位权重及成就开放等级!$E$4:$G$28,2,FALSE)</f>
        <v>2</v>
      </c>
      <c r="M193" s="6">
        <f>VLOOKUP($B193,排位权重及成就开放等级!$E$4:$G$28,3,FALSE)</f>
        <v>1</v>
      </c>
    </row>
    <row r="194" spans="1:13">
      <c r="A194" s="6">
        <v>12035</v>
      </c>
      <c r="B194" s="6" t="s">
        <v>1034</v>
      </c>
      <c r="D194" s="6" t="s">
        <v>698</v>
      </c>
      <c r="E194" s="6">
        <v>802</v>
      </c>
      <c r="F194" s="6">
        <v>11103</v>
      </c>
      <c r="G194" s="6">
        <v>2002</v>
      </c>
      <c r="H194" s="6">
        <v>11103</v>
      </c>
      <c r="I194" s="10" t="s">
        <v>1267</v>
      </c>
      <c r="J194" s="6">
        <v>12036</v>
      </c>
      <c r="K194" s="6">
        <v>12034</v>
      </c>
      <c r="L194" s="6">
        <f>VLOOKUP($B194,排位权重及成就开放等级!$E$4:$G$28,2,FALSE)</f>
        <v>2</v>
      </c>
      <c r="M194" s="6">
        <f>VLOOKUP($B194,排位权重及成就开放等级!$E$4:$G$28,3,FALSE)</f>
        <v>1</v>
      </c>
    </row>
    <row r="195" spans="1:13">
      <c r="A195" s="6">
        <v>12036</v>
      </c>
      <c r="B195" s="6" t="s">
        <v>1034</v>
      </c>
      <c r="D195" s="6" t="s">
        <v>699</v>
      </c>
      <c r="E195" s="6">
        <v>802</v>
      </c>
      <c r="F195" s="6">
        <v>11106</v>
      </c>
      <c r="G195" s="6">
        <v>2002</v>
      </c>
      <c r="H195" s="6">
        <v>11106</v>
      </c>
      <c r="I195" s="10" t="s">
        <v>1267</v>
      </c>
      <c r="J195" s="6">
        <v>12037</v>
      </c>
      <c r="K195" s="6">
        <v>12035</v>
      </c>
      <c r="L195" s="6">
        <f>VLOOKUP($B195,排位权重及成就开放等级!$E$4:$G$28,2,FALSE)</f>
        <v>2</v>
      </c>
      <c r="M195" s="6">
        <f>VLOOKUP($B195,排位权重及成就开放等级!$E$4:$G$28,3,FALSE)</f>
        <v>1</v>
      </c>
    </row>
    <row r="196" spans="1:13">
      <c r="A196" s="6">
        <v>12037</v>
      </c>
      <c r="B196" s="6" t="s">
        <v>1034</v>
      </c>
      <c r="D196" s="6" t="s">
        <v>700</v>
      </c>
      <c r="E196" s="6">
        <v>802</v>
      </c>
      <c r="F196" s="6">
        <v>11109</v>
      </c>
      <c r="G196" s="6">
        <v>2002</v>
      </c>
      <c r="H196" s="6">
        <v>11109</v>
      </c>
      <c r="I196" s="10" t="s">
        <v>1267</v>
      </c>
      <c r="J196" s="6">
        <v>12038</v>
      </c>
      <c r="K196" s="6">
        <v>12036</v>
      </c>
      <c r="L196" s="6">
        <f>VLOOKUP($B196,排位权重及成就开放等级!$E$4:$G$28,2,FALSE)</f>
        <v>2</v>
      </c>
      <c r="M196" s="6">
        <f>VLOOKUP($B196,排位权重及成就开放等级!$E$4:$G$28,3,FALSE)</f>
        <v>1</v>
      </c>
    </row>
    <row r="197" spans="1:13">
      <c r="A197" s="6">
        <v>12038</v>
      </c>
      <c r="B197" s="6" t="s">
        <v>1034</v>
      </c>
      <c r="D197" s="6" t="s">
        <v>701</v>
      </c>
      <c r="E197" s="6">
        <v>802</v>
      </c>
      <c r="F197" s="6">
        <v>11112</v>
      </c>
      <c r="G197" s="6">
        <v>2002</v>
      </c>
      <c r="H197" s="6">
        <v>11112</v>
      </c>
      <c r="I197" s="10" t="s">
        <v>1267</v>
      </c>
      <c r="J197" s="6">
        <v>12039</v>
      </c>
      <c r="K197" s="6">
        <v>12037</v>
      </c>
      <c r="L197" s="6">
        <f>VLOOKUP($B197,排位权重及成就开放等级!$E$4:$G$28,2,FALSE)</f>
        <v>2</v>
      </c>
      <c r="M197" s="6">
        <f>VLOOKUP($B197,排位权重及成就开放等级!$E$4:$G$28,3,FALSE)</f>
        <v>1</v>
      </c>
    </row>
    <row r="198" spans="1:13">
      <c r="A198" s="6">
        <v>12039</v>
      </c>
      <c r="B198" s="6" t="s">
        <v>1034</v>
      </c>
      <c r="D198" s="6" t="s">
        <v>702</v>
      </c>
      <c r="E198" s="6">
        <v>802</v>
      </c>
      <c r="F198" s="6">
        <v>11203</v>
      </c>
      <c r="G198" s="6">
        <v>2002</v>
      </c>
      <c r="H198" s="6">
        <v>11203</v>
      </c>
      <c r="I198" s="10" t="s">
        <v>1267</v>
      </c>
      <c r="J198" s="6">
        <v>12040</v>
      </c>
      <c r="K198" s="6">
        <v>12038</v>
      </c>
      <c r="L198" s="6">
        <f>VLOOKUP($B198,排位权重及成就开放等级!$E$4:$G$28,2,FALSE)</f>
        <v>2</v>
      </c>
      <c r="M198" s="6">
        <f>VLOOKUP($B198,排位权重及成就开放等级!$E$4:$G$28,3,FALSE)</f>
        <v>1</v>
      </c>
    </row>
    <row r="199" spans="1:13">
      <c r="A199" s="6">
        <v>12040</v>
      </c>
      <c r="B199" s="6" t="s">
        <v>1034</v>
      </c>
      <c r="D199" s="6" t="s">
        <v>703</v>
      </c>
      <c r="E199" s="6">
        <v>802</v>
      </c>
      <c r="F199" s="6">
        <v>11206</v>
      </c>
      <c r="G199" s="6">
        <v>2002</v>
      </c>
      <c r="H199" s="6">
        <v>11206</v>
      </c>
      <c r="I199" s="10" t="s">
        <v>1267</v>
      </c>
      <c r="J199" s="6">
        <v>12041</v>
      </c>
      <c r="K199" s="6">
        <v>12039</v>
      </c>
      <c r="L199" s="6">
        <f>VLOOKUP($B199,排位权重及成就开放等级!$E$4:$G$28,2,FALSE)</f>
        <v>2</v>
      </c>
      <c r="M199" s="6">
        <f>VLOOKUP($B199,排位权重及成就开放等级!$E$4:$G$28,3,FALSE)</f>
        <v>1</v>
      </c>
    </row>
    <row r="200" spans="1:13">
      <c r="A200" s="6">
        <v>12041</v>
      </c>
      <c r="B200" s="6" t="s">
        <v>1034</v>
      </c>
      <c r="D200" s="6" t="s">
        <v>704</v>
      </c>
      <c r="E200" s="6">
        <v>802</v>
      </c>
      <c r="F200" s="6">
        <v>11209</v>
      </c>
      <c r="G200" s="6">
        <v>2002</v>
      </c>
      <c r="H200" s="6">
        <v>11209</v>
      </c>
      <c r="I200" s="10" t="s">
        <v>1267</v>
      </c>
      <c r="J200" s="6">
        <v>12042</v>
      </c>
      <c r="K200" s="6">
        <v>12040</v>
      </c>
      <c r="L200" s="6">
        <f>VLOOKUP($B200,排位权重及成就开放等级!$E$4:$G$28,2,FALSE)</f>
        <v>2</v>
      </c>
      <c r="M200" s="6">
        <f>VLOOKUP($B200,排位权重及成就开放等级!$E$4:$G$28,3,FALSE)</f>
        <v>1</v>
      </c>
    </row>
    <row r="201" spans="1:13">
      <c r="A201" s="6">
        <v>12042</v>
      </c>
      <c r="B201" s="6" t="s">
        <v>1034</v>
      </c>
      <c r="D201" s="6" t="s">
        <v>705</v>
      </c>
      <c r="E201" s="6">
        <v>802</v>
      </c>
      <c r="F201" s="6">
        <v>11212</v>
      </c>
      <c r="G201" s="6">
        <v>2002</v>
      </c>
      <c r="H201" s="6">
        <v>11212</v>
      </c>
      <c r="I201" s="10" t="s">
        <v>1267</v>
      </c>
      <c r="J201" s="6">
        <v>12043</v>
      </c>
      <c r="K201" s="6">
        <v>12041</v>
      </c>
      <c r="L201" s="6">
        <f>VLOOKUP($B201,排位权重及成就开放等级!$E$4:$G$28,2,FALSE)</f>
        <v>2</v>
      </c>
      <c r="M201" s="6">
        <f>VLOOKUP($B201,排位权重及成就开放等级!$E$4:$G$28,3,FALSE)</f>
        <v>1</v>
      </c>
    </row>
    <row r="202" spans="1:13">
      <c r="A202" s="6">
        <v>12043</v>
      </c>
      <c r="B202" s="6" t="s">
        <v>1034</v>
      </c>
      <c r="D202" s="6" t="s">
        <v>706</v>
      </c>
      <c r="E202" s="6">
        <v>802</v>
      </c>
      <c r="F202" s="6">
        <v>11303</v>
      </c>
      <c r="G202" s="6">
        <v>2002</v>
      </c>
      <c r="H202" s="6">
        <v>11303</v>
      </c>
      <c r="I202" s="10" t="s">
        <v>1267</v>
      </c>
      <c r="J202" s="6">
        <v>12044</v>
      </c>
      <c r="K202" s="6">
        <v>12042</v>
      </c>
      <c r="L202" s="6">
        <f>VLOOKUP($B202,排位权重及成就开放等级!$E$4:$G$28,2,FALSE)</f>
        <v>2</v>
      </c>
      <c r="M202" s="6">
        <f>VLOOKUP($B202,排位权重及成就开放等级!$E$4:$G$28,3,FALSE)</f>
        <v>1</v>
      </c>
    </row>
    <row r="203" spans="1:13">
      <c r="A203" s="6">
        <v>12044</v>
      </c>
      <c r="B203" s="6" t="s">
        <v>1034</v>
      </c>
      <c r="D203" s="6" t="s">
        <v>707</v>
      </c>
      <c r="E203" s="6">
        <v>802</v>
      </c>
      <c r="F203" s="6">
        <v>11306</v>
      </c>
      <c r="G203" s="6">
        <v>2002</v>
      </c>
      <c r="H203" s="6">
        <v>11306</v>
      </c>
      <c r="I203" s="10" t="s">
        <v>1267</v>
      </c>
      <c r="J203" s="6">
        <v>12045</v>
      </c>
      <c r="K203" s="6">
        <v>12043</v>
      </c>
      <c r="L203" s="6">
        <f>VLOOKUP($B203,排位权重及成就开放等级!$E$4:$G$28,2,FALSE)</f>
        <v>2</v>
      </c>
      <c r="M203" s="6">
        <f>VLOOKUP($B203,排位权重及成就开放等级!$E$4:$G$28,3,FALSE)</f>
        <v>1</v>
      </c>
    </row>
    <row r="204" spans="1:13">
      <c r="A204" s="6">
        <v>12045</v>
      </c>
      <c r="B204" s="6" t="s">
        <v>1034</v>
      </c>
      <c r="D204" s="6" t="s">
        <v>708</v>
      </c>
      <c r="E204" s="6">
        <v>802</v>
      </c>
      <c r="F204" s="6">
        <v>11309</v>
      </c>
      <c r="G204" s="6">
        <v>2002</v>
      </c>
      <c r="H204" s="6">
        <v>11309</v>
      </c>
      <c r="I204" s="10" t="s">
        <v>1267</v>
      </c>
      <c r="J204" s="6">
        <v>12046</v>
      </c>
      <c r="K204" s="6">
        <v>12044</v>
      </c>
      <c r="L204" s="6">
        <f>VLOOKUP($B204,排位权重及成就开放等级!$E$4:$G$28,2,FALSE)</f>
        <v>2</v>
      </c>
      <c r="M204" s="6">
        <f>VLOOKUP($B204,排位权重及成就开放等级!$E$4:$G$28,3,FALSE)</f>
        <v>1</v>
      </c>
    </row>
    <row r="205" spans="1:13">
      <c r="A205" s="6">
        <v>12046</v>
      </c>
      <c r="B205" s="6" t="s">
        <v>1034</v>
      </c>
      <c r="D205" s="6" t="s">
        <v>709</v>
      </c>
      <c r="E205" s="6">
        <v>802</v>
      </c>
      <c r="F205" s="6">
        <v>11312</v>
      </c>
      <c r="G205" s="6">
        <v>2002</v>
      </c>
      <c r="H205" s="6">
        <v>11312</v>
      </c>
      <c r="I205" s="10" t="s">
        <v>1267</v>
      </c>
      <c r="J205" s="6">
        <v>12047</v>
      </c>
      <c r="K205" s="6">
        <v>12045</v>
      </c>
      <c r="L205" s="6">
        <f>VLOOKUP($B205,排位权重及成就开放等级!$E$4:$G$28,2,FALSE)</f>
        <v>2</v>
      </c>
      <c r="M205" s="6">
        <f>VLOOKUP($B205,排位权重及成就开放等级!$E$4:$G$28,3,FALSE)</f>
        <v>1</v>
      </c>
    </row>
    <row r="206" spans="1:13">
      <c r="A206" s="6">
        <v>12047</v>
      </c>
      <c r="B206" s="6" t="s">
        <v>1034</v>
      </c>
      <c r="D206" s="6" t="s">
        <v>710</v>
      </c>
      <c r="E206" s="6">
        <v>802</v>
      </c>
      <c r="F206" s="6">
        <v>11403</v>
      </c>
      <c r="G206" s="6">
        <v>2002</v>
      </c>
      <c r="H206" s="6">
        <v>11403</v>
      </c>
      <c r="I206" s="10" t="s">
        <v>1267</v>
      </c>
      <c r="J206" s="6">
        <v>12048</v>
      </c>
      <c r="K206" s="6">
        <v>12046</v>
      </c>
      <c r="L206" s="6">
        <f>VLOOKUP($B206,排位权重及成就开放等级!$E$4:$G$28,2,FALSE)</f>
        <v>2</v>
      </c>
      <c r="M206" s="6">
        <f>VLOOKUP($B206,排位权重及成就开放等级!$E$4:$G$28,3,FALSE)</f>
        <v>1</v>
      </c>
    </row>
    <row r="207" spans="1:13">
      <c r="A207" s="6">
        <v>12048</v>
      </c>
      <c r="B207" s="6" t="s">
        <v>1034</v>
      </c>
      <c r="D207" s="6" t="s">
        <v>711</v>
      </c>
      <c r="E207" s="6">
        <v>802</v>
      </c>
      <c r="F207" s="6">
        <v>11406</v>
      </c>
      <c r="G207" s="6">
        <v>2002</v>
      </c>
      <c r="H207" s="6">
        <v>11406</v>
      </c>
      <c r="I207" s="10" t="s">
        <v>1267</v>
      </c>
      <c r="J207" s="6">
        <v>12049</v>
      </c>
      <c r="K207" s="6">
        <v>12047</v>
      </c>
      <c r="L207" s="6">
        <f>VLOOKUP($B207,排位权重及成就开放等级!$E$4:$G$28,2,FALSE)</f>
        <v>2</v>
      </c>
      <c r="M207" s="6">
        <f>VLOOKUP($B207,排位权重及成就开放等级!$E$4:$G$28,3,FALSE)</f>
        <v>1</v>
      </c>
    </row>
    <row r="208" spans="1:13">
      <c r="A208" s="6">
        <v>12049</v>
      </c>
      <c r="B208" s="6" t="s">
        <v>1034</v>
      </c>
      <c r="D208" s="6" t="s">
        <v>712</v>
      </c>
      <c r="E208" s="6">
        <v>802</v>
      </c>
      <c r="F208" s="6">
        <v>11409</v>
      </c>
      <c r="G208" s="6">
        <v>2002</v>
      </c>
      <c r="H208" s="6">
        <v>11409</v>
      </c>
      <c r="I208" s="10" t="s">
        <v>1267</v>
      </c>
      <c r="J208" s="6">
        <v>12050</v>
      </c>
      <c r="K208" s="6">
        <v>12048</v>
      </c>
      <c r="L208" s="6">
        <f>VLOOKUP($B208,排位权重及成就开放等级!$E$4:$G$28,2,FALSE)</f>
        <v>2</v>
      </c>
      <c r="M208" s="6">
        <f>VLOOKUP($B208,排位权重及成就开放等级!$E$4:$G$28,3,FALSE)</f>
        <v>1</v>
      </c>
    </row>
    <row r="209" spans="1:13">
      <c r="A209" s="6">
        <v>12050</v>
      </c>
      <c r="B209" s="6" t="s">
        <v>1034</v>
      </c>
      <c r="D209" s="6" t="s">
        <v>713</v>
      </c>
      <c r="E209" s="6">
        <v>802</v>
      </c>
      <c r="F209" s="6">
        <v>11412</v>
      </c>
      <c r="G209" s="6">
        <v>2002</v>
      </c>
      <c r="H209" s="6">
        <v>11412</v>
      </c>
      <c r="I209" s="10" t="s">
        <v>1267</v>
      </c>
      <c r="J209" s="6">
        <v>12051</v>
      </c>
      <c r="K209" s="6">
        <v>12049</v>
      </c>
      <c r="L209" s="6">
        <f>VLOOKUP($B209,排位权重及成就开放等级!$E$4:$G$28,2,FALSE)</f>
        <v>2</v>
      </c>
      <c r="M209" s="6">
        <f>VLOOKUP($B209,排位权重及成就开放等级!$E$4:$G$28,3,FALSE)</f>
        <v>1</v>
      </c>
    </row>
    <row r="210" spans="1:13">
      <c r="A210" s="6">
        <v>12051</v>
      </c>
      <c r="B210" s="6" t="s">
        <v>1034</v>
      </c>
      <c r="D210" s="6" t="s">
        <v>714</v>
      </c>
      <c r="E210" s="6">
        <v>802</v>
      </c>
      <c r="F210" s="6">
        <v>11503</v>
      </c>
      <c r="G210" s="6">
        <v>2002</v>
      </c>
      <c r="H210" s="6">
        <v>11503</v>
      </c>
      <c r="I210" s="10" t="s">
        <v>1267</v>
      </c>
      <c r="J210" s="6">
        <v>12052</v>
      </c>
      <c r="K210" s="6">
        <v>12050</v>
      </c>
      <c r="L210" s="6">
        <f>VLOOKUP($B210,排位权重及成就开放等级!$E$4:$G$28,2,FALSE)</f>
        <v>2</v>
      </c>
      <c r="M210" s="6">
        <f>VLOOKUP($B210,排位权重及成就开放等级!$E$4:$G$28,3,FALSE)</f>
        <v>1</v>
      </c>
    </row>
    <row r="211" spans="1:13">
      <c r="A211" s="6">
        <v>12052</v>
      </c>
      <c r="B211" s="6" t="s">
        <v>1034</v>
      </c>
      <c r="D211" s="6" t="s">
        <v>715</v>
      </c>
      <c r="E211" s="6">
        <v>802</v>
      </c>
      <c r="F211" s="6">
        <v>11506</v>
      </c>
      <c r="G211" s="6">
        <v>2002</v>
      </c>
      <c r="H211" s="6">
        <v>11506</v>
      </c>
      <c r="I211" s="10" t="s">
        <v>1267</v>
      </c>
      <c r="J211" s="6">
        <v>12053</v>
      </c>
      <c r="K211" s="6">
        <v>12051</v>
      </c>
      <c r="L211" s="6">
        <f>VLOOKUP($B211,排位权重及成就开放等级!$E$4:$G$28,2,FALSE)</f>
        <v>2</v>
      </c>
      <c r="M211" s="6">
        <f>VLOOKUP($B211,排位权重及成就开放等级!$E$4:$G$28,3,FALSE)</f>
        <v>1</v>
      </c>
    </row>
    <row r="212" spans="1:13">
      <c r="A212" s="6">
        <v>12053</v>
      </c>
      <c r="B212" s="6" t="s">
        <v>1034</v>
      </c>
      <c r="D212" s="6" t="s">
        <v>716</v>
      </c>
      <c r="E212" s="6">
        <v>802</v>
      </c>
      <c r="F212" s="6">
        <v>11509</v>
      </c>
      <c r="G212" s="6">
        <v>2002</v>
      </c>
      <c r="H212" s="6">
        <v>11509</v>
      </c>
      <c r="I212" s="10" t="s">
        <v>1267</v>
      </c>
      <c r="J212" s="6">
        <v>12054</v>
      </c>
      <c r="K212" s="6">
        <v>12052</v>
      </c>
      <c r="L212" s="6">
        <f>VLOOKUP($B212,排位权重及成就开放等级!$E$4:$G$28,2,FALSE)</f>
        <v>2</v>
      </c>
      <c r="M212" s="6">
        <f>VLOOKUP($B212,排位权重及成就开放等级!$E$4:$G$28,3,FALSE)</f>
        <v>1</v>
      </c>
    </row>
    <row r="213" spans="1:13">
      <c r="A213" s="6">
        <v>12054</v>
      </c>
      <c r="B213" s="6" t="s">
        <v>1034</v>
      </c>
      <c r="D213" s="6" t="s">
        <v>717</v>
      </c>
      <c r="E213" s="6">
        <v>802</v>
      </c>
      <c r="F213" s="6">
        <v>11512</v>
      </c>
      <c r="G213" s="6">
        <v>2002</v>
      </c>
      <c r="H213" s="6">
        <v>11512</v>
      </c>
      <c r="I213" s="10" t="s">
        <v>1267</v>
      </c>
      <c r="J213" s="6">
        <v>12055</v>
      </c>
      <c r="K213" s="6">
        <v>12053</v>
      </c>
      <c r="L213" s="6">
        <f>VLOOKUP($B213,排位权重及成就开放等级!$E$4:$G$28,2,FALSE)</f>
        <v>2</v>
      </c>
      <c r="M213" s="6">
        <f>VLOOKUP($B213,排位权重及成就开放等级!$E$4:$G$28,3,FALSE)</f>
        <v>1</v>
      </c>
    </row>
    <row r="214" spans="1:13">
      <c r="A214" s="6">
        <v>12055</v>
      </c>
      <c r="B214" s="6" t="s">
        <v>1034</v>
      </c>
      <c r="D214" s="6" t="s">
        <v>718</v>
      </c>
      <c r="E214" s="6">
        <v>802</v>
      </c>
      <c r="F214" s="6">
        <v>11603</v>
      </c>
      <c r="G214" s="6">
        <v>2002</v>
      </c>
      <c r="H214" s="6">
        <v>11603</v>
      </c>
      <c r="I214" s="10" t="s">
        <v>1267</v>
      </c>
      <c r="J214" s="6">
        <v>12056</v>
      </c>
      <c r="K214" s="6">
        <v>12054</v>
      </c>
      <c r="L214" s="6">
        <f>VLOOKUP($B214,排位权重及成就开放等级!$E$4:$G$28,2,FALSE)</f>
        <v>2</v>
      </c>
      <c r="M214" s="6">
        <f>VLOOKUP($B214,排位权重及成就开放等级!$E$4:$G$28,3,FALSE)</f>
        <v>1</v>
      </c>
    </row>
    <row r="215" spans="1:13">
      <c r="A215" s="6">
        <v>12056</v>
      </c>
      <c r="B215" s="6" t="s">
        <v>1034</v>
      </c>
      <c r="D215" s="6" t="s">
        <v>719</v>
      </c>
      <c r="E215" s="6">
        <v>802</v>
      </c>
      <c r="F215" s="6">
        <v>11606</v>
      </c>
      <c r="G215" s="6">
        <v>2002</v>
      </c>
      <c r="H215" s="6">
        <v>11606</v>
      </c>
      <c r="I215" s="10" t="s">
        <v>1267</v>
      </c>
      <c r="J215" s="6">
        <v>12057</v>
      </c>
      <c r="K215" s="6">
        <v>12055</v>
      </c>
      <c r="L215" s="6">
        <f>VLOOKUP($B215,排位权重及成就开放等级!$E$4:$G$28,2,FALSE)</f>
        <v>2</v>
      </c>
      <c r="M215" s="6">
        <f>VLOOKUP($B215,排位权重及成就开放等级!$E$4:$G$28,3,FALSE)</f>
        <v>1</v>
      </c>
    </row>
    <row r="216" spans="1:13">
      <c r="A216" s="6">
        <v>12057</v>
      </c>
      <c r="B216" s="6" t="s">
        <v>1034</v>
      </c>
      <c r="D216" s="6" t="s">
        <v>720</v>
      </c>
      <c r="E216" s="6">
        <v>802</v>
      </c>
      <c r="F216" s="6">
        <v>11609</v>
      </c>
      <c r="G216" s="6">
        <v>2002</v>
      </c>
      <c r="H216" s="6">
        <v>11609</v>
      </c>
      <c r="I216" s="10" t="s">
        <v>1267</v>
      </c>
      <c r="J216" s="6">
        <v>12058</v>
      </c>
      <c r="K216" s="6">
        <v>12056</v>
      </c>
      <c r="L216" s="6">
        <f>VLOOKUP($B216,排位权重及成就开放等级!$E$4:$G$28,2,FALSE)</f>
        <v>2</v>
      </c>
      <c r="M216" s="6">
        <f>VLOOKUP($B216,排位权重及成就开放等级!$E$4:$G$28,3,FALSE)</f>
        <v>1</v>
      </c>
    </row>
    <row r="217" spans="1:13">
      <c r="A217" s="6">
        <v>12058</v>
      </c>
      <c r="B217" s="6" t="s">
        <v>1034</v>
      </c>
      <c r="D217" s="6" t="s">
        <v>721</v>
      </c>
      <c r="E217" s="6">
        <v>802</v>
      </c>
      <c r="F217" s="6">
        <v>11612</v>
      </c>
      <c r="G217" s="6">
        <v>2002</v>
      </c>
      <c r="H217" s="6">
        <v>11612</v>
      </c>
      <c r="I217" s="10" t="s">
        <v>1267</v>
      </c>
      <c r="J217" s="6">
        <v>12059</v>
      </c>
      <c r="K217" s="6">
        <v>12057</v>
      </c>
      <c r="L217" s="6">
        <f>VLOOKUP($B217,排位权重及成就开放等级!$E$4:$G$28,2,FALSE)</f>
        <v>2</v>
      </c>
      <c r="M217" s="6">
        <f>VLOOKUP($B217,排位权重及成就开放等级!$E$4:$G$28,3,FALSE)</f>
        <v>1</v>
      </c>
    </row>
    <row r="218" spans="1:13">
      <c r="A218" s="6">
        <v>12059</v>
      </c>
      <c r="B218" s="6" t="s">
        <v>1034</v>
      </c>
      <c r="D218" s="6" t="s">
        <v>722</v>
      </c>
      <c r="E218" s="6">
        <v>802</v>
      </c>
      <c r="F218" s="6">
        <v>11703</v>
      </c>
      <c r="G218" s="6">
        <v>2002</v>
      </c>
      <c r="H218" s="6">
        <v>11703</v>
      </c>
      <c r="I218" s="10" t="s">
        <v>1267</v>
      </c>
      <c r="J218" s="6">
        <v>12060</v>
      </c>
      <c r="K218" s="6">
        <v>12058</v>
      </c>
      <c r="L218" s="6">
        <f>VLOOKUP($B218,排位权重及成就开放等级!$E$4:$G$28,2,FALSE)</f>
        <v>2</v>
      </c>
      <c r="M218" s="6">
        <f>VLOOKUP($B218,排位权重及成就开放等级!$E$4:$G$28,3,FALSE)</f>
        <v>1</v>
      </c>
    </row>
    <row r="219" spans="1:13">
      <c r="A219" s="6">
        <v>12060</v>
      </c>
      <c r="B219" s="6" t="s">
        <v>1034</v>
      </c>
      <c r="D219" s="6" t="s">
        <v>723</v>
      </c>
      <c r="E219" s="6">
        <v>802</v>
      </c>
      <c r="F219" s="6">
        <v>11706</v>
      </c>
      <c r="G219" s="6">
        <v>2002</v>
      </c>
      <c r="H219" s="6">
        <v>11706</v>
      </c>
      <c r="I219" s="10" t="s">
        <v>1267</v>
      </c>
      <c r="J219" s="6">
        <v>12061</v>
      </c>
      <c r="K219" s="6">
        <v>12059</v>
      </c>
      <c r="L219" s="6">
        <f>VLOOKUP($B219,排位权重及成就开放等级!$E$4:$G$28,2,FALSE)</f>
        <v>2</v>
      </c>
      <c r="M219" s="6">
        <f>VLOOKUP($B219,排位权重及成就开放等级!$E$4:$G$28,3,FALSE)</f>
        <v>1</v>
      </c>
    </row>
    <row r="220" spans="1:13">
      <c r="A220" s="6">
        <v>12061</v>
      </c>
      <c r="B220" s="6" t="s">
        <v>1034</v>
      </c>
      <c r="D220" s="6" t="s">
        <v>724</v>
      </c>
      <c r="E220" s="6">
        <v>802</v>
      </c>
      <c r="F220" s="6">
        <v>11709</v>
      </c>
      <c r="G220" s="6">
        <v>2002</v>
      </c>
      <c r="H220" s="6">
        <v>11709</v>
      </c>
      <c r="I220" s="10" t="s">
        <v>1267</v>
      </c>
      <c r="J220" s="6">
        <v>12062</v>
      </c>
      <c r="K220" s="6">
        <v>12060</v>
      </c>
      <c r="L220" s="6">
        <f>VLOOKUP($B220,排位权重及成就开放等级!$E$4:$G$28,2,FALSE)</f>
        <v>2</v>
      </c>
      <c r="M220" s="6">
        <f>VLOOKUP($B220,排位权重及成就开放等级!$E$4:$G$28,3,FALSE)</f>
        <v>1</v>
      </c>
    </row>
    <row r="221" spans="1:13">
      <c r="A221" s="6">
        <v>12062</v>
      </c>
      <c r="B221" s="6" t="s">
        <v>1034</v>
      </c>
      <c r="D221" s="6" t="s">
        <v>725</v>
      </c>
      <c r="E221" s="6">
        <v>802</v>
      </c>
      <c r="F221" s="6">
        <v>11712</v>
      </c>
      <c r="G221" s="6">
        <v>2002</v>
      </c>
      <c r="H221" s="6">
        <v>11712</v>
      </c>
      <c r="I221" s="10" t="s">
        <v>1267</v>
      </c>
      <c r="J221" s="6">
        <v>12063</v>
      </c>
      <c r="K221" s="6">
        <v>12061</v>
      </c>
      <c r="L221" s="6">
        <f>VLOOKUP($B221,排位权重及成就开放等级!$E$4:$G$28,2,FALSE)</f>
        <v>2</v>
      </c>
      <c r="M221" s="6">
        <f>VLOOKUP($B221,排位权重及成就开放等级!$E$4:$G$28,3,FALSE)</f>
        <v>1</v>
      </c>
    </row>
    <row r="222" spans="1:13">
      <c r="A222" s="6">
        <v>12063</v>
      </c>
      <c r="B222" s="6" t="s">
        <v>1034</v>
      </c>
      <c r="D222" s="6" t="s">
        <v>726</v>
      </c>
      <c r="E222" s="6">
        <v>802</v>
      </c>
      <c r="F222" s="6">
        <v>11803</v>
      </c>
      <c r="G222" s="6">
        <v>2002</v>
      </c>
      <c r="H222" s="6">
        <v>11803</v>
      </c>
      <c r="I222" s="10" t="s">
        <v>1267</v>
      </c>
      <c r="J222" s="6">
        <v>12064</v>
      </c>
      <c r="K222" s="6">
        <v>12062</v>
      </c>
      <c r="L222" s="6">
        <f>VLOOKUP($B222,排位权重及成就开放等级!$E$4:$G$28,2,FALSE)</f>
        <v>2</v>
      </c>
      <c r="M222" s="6">
        <f>VLOOKUP($B222,排位权重及成就开放等级!$E$4:$G$28,3,FALSE)</f>
        <v>1</v>
      </c>
    </row>
    <row r="223" spans="1:13">
      <c r="A223" s="6">
        <v>12064</v>
      </c>
      <c r="B223" s="6" t="s">
        <v>1034</v>
      </c>
      <c r="D223" s="6" t="s">
        <v>727</v>
      </c>
      <c r="E223" s="6">
        <v>802</v>
      </c>
      <c r="F223" s="6">
        <v>11806</v>
      </c>
      <c r="G223" s="6">
        <v>2002</v>
      </c>
      <c r="H223" s="6">
        <v>11806</v>
      </c>
      <c r="I223" s="10" t="s">
        <v>1267</v>
      </c>
      <c r="J223" s="6">
        <v>12065</v>
      </c>
      <c r="K223" s="6">
        <v>12063</v>
      </c>
      <c r="L223" s="6">
        <f>VLOOKUP($B223,排位权重及成就开放等级!$E$4:$G$28,2,FALSE)</f>
        <v>2</v>
      </c>
      <c r="M223" s="6">
        <f>VLOOKUP($B223,排位权重及成就开放等级!$E$4:$G$28,3,FALSE)</f>
        <v>1</v>
      </c>
    </row>
    <row r="224" spans="1:13">
      <c r="A224" s="6">
        <v>12065</v>
      </c>
      <c r="B224" s="6" t="s">
        <v>1034</v>
      </c>
      <c r="D224" s="6" t="s">
        <v>728</v>
      </c>
      <c r="E224" s="6">
        <v>802</v>
      </c>
      <c r="F224" s="6">
        <v>11809</v>
      </c>
      <c r="G224" s="6">
        <v>2002</v>
      </c>
      <c r="H224" s="6">
        <v>11809</v>
      </c>
      <c r="I224" s="10" t="s">
        <v>1267</v>
      </c>
      <c r="J224" s="6">
        <v>12066</v>
      </c>
      <c r="K224" s="6">
        <v>12064</v>
      </c>
      <c r="L224" s="6">
        <f>VLOOKUP($B224,排位权重及成就开放等级!$E$4:$G$28,2,FALSE)</f>
        <v>2</v>
      </c>
      <c r="M224" s="6">
        <f>VLOOKUP($B224,排位权重及成就开放等级!$E$4:$G$28,3,FALSE)</f>
        <v>1</v>
      </c>
    </row>
    <row r="225" spans="1:13">
      <c r="A225" s="6">
        <v>12066</v>
      </c>
      <c r="B225" s="6" t="s">
        <v>1034</v>
      </c>
      <c r="D225" s="6" t="s">
        <v>729</v>
      </c>
      <c r="E225" s="6">
        <v>802</v>
      </c>
      <c r="F225" s="6">
        <v>11812</v>
      </c>
      <c r="G225" s="6">
        <v>2002</v>
      </c>
      <c r="H225" s="6">
        <v>11812</v>
      </c>
      <c r="I225" s="10" t="s">
        <v>1267</v>
      </c>
      <c r="J225" s="6">
        <v>12067</v>
      </c>
      <c r="K225" s="6">
        <v>12065</v>
      </c>
      <c r="L225" s="6">
        <f>VLOOKUP($B225,排位权重及成就开放等级!$E$4:$G$28,2,FALSE)</f>
        <v>2</v>
      </c>
      <c r="M225" s="6">
        <f>VLOOKUP($B225,排位权重及成就开放等级!$E$4:$G$28,3,FALSE)</f>
        <v>1</v>
      </c>
    </row>
    <row r="226" spans="1:13">
      <c r="A226" s="6">
        <v>12067</v>
      </c>
      <c r="B226" s="6" t="s">
        <v>1034</v>
      </c>
      <c r="D226" s="6" t="s">
        <v>730</v>
      </c>
      <c r="E226" s="6">
        <v>802</v>
      </c>
      <c r="F226" s="6">
        <v>11903</v>
      </c>
      <c r="G226" s="6">
        <v>2002</v>
      </c>
      <c r="H226" s="6">
        <v>11903</v>
      </c>
      <c r="I226" s="10" t="s">
        <v>1267</v>
      </c>
      <c r="J226" s="6">
        <v>12068</v>
      </c>
      <c r="K226" s="6">
        <v>12066</v>
      </c>
      <c r="L226" s="6">
        <f>VLOOKUP($B226,排位权重及成就开放等级!$E$4:$G$28,2,FALSE)</f>
        <v>2</v>
      </c>
      <c r="M226" s="6">
        <f>VLOOKUP($B226,排位权重及成就开放等级!$E$4:$G$28,3,FALSE)</f>
        <v>1</v>
      </c>
    </row>
    <row r="227" spans="1:13">
      <c r="A227" s="6">
        <v>12068</v>
      </c>
      <c r="B227" s="6" t="s">
        <v>1034</v>
      </c>
      <c r="D227" s="6" t="s">
        <v>731</v>
      </c>
      <c r="E227" s="6">
        <v>802</v>
      </c>
      <c r="F227" s="6">
        <v>11906</v>
      </c>
      <c r="G227" s="6">
        <v>2002</v>
      </c>
      <c r="H227" s="6">
        <v>11906</v>
      </c>
      <c r="I227" s="10" t="s">
        <v>1267</v>
      </c>
      <c r="J227" s="6">
        <v>12069</v>
      </c>
      <c r="K227" s="6">
        <v>12067</v>
      </c>
      <c r="L227" s="6">
        <f>VLOOKUP($B227,排位权重及成就开放等级!$E$4:$G$28,2,FALSE)</f>
        <v>2</v>
      </c>
      <c r="M227" s="6">
        <f>VLOOKUP($B227,排位权重及成就开放等级!$E$4:$G$28,3,FALSE)</f>
        <v>1</v>
      </c>
    </row>
    <row r="228" spans="1:13">
      <c r="A228" s="6">
        <v>12069</v>
      </c>
      <c r="B228" s="6" t="s">
        <v>1034</v>
      </c>
      <c r="D228" s="6" t="s">
        <v>732</v>
      </c>
      <c r="E228" s="6">
        <v>802</v>
      </c>
      <c r="F228" s="6">
        <v>11909</v>
      </c>
      <c r="G228" s="6">
        <v>2002</v>
      </c>
      <c r="H228" s="6">
        <v>11909</v>
      </c>
      <c r="I228" s="10" t="s">
        <v>1267</v>
      </c>
      <c r="J228" s="6">
        <v>12070</v>
      </c>
      <c r="K228" s="6">
        <v>12068</v>
      </c>
      <c r="L228" s="6">
        <f>VLOOKUP($B228,排位权重及成就开放等级!$E$4:$G$28,2,FALSE)</f>
        <v>2</v>
      </c>
      <c r="M228" s="6">
        <f>VLOOKUP($B228,排位权重及成就开放等级!$E$4:$G$28,3,FALSE)</f>
        <v>1</v>
      </c>
    </row>
    <row r="229" spans="1:13">
      <c r="A229" s="6">
        <v>12070</v>
      </c>
      <c r="B229" s="6" t="s">
        <v>1034</v>
      </c>
      <c r="D229" s="6" t="s">
        <v>733</v>
      </c>
      <c r="E229" s="6">
        <v>802</v>
      </c>
      <c r="F229" s="6">
        <v>11912</v>
      </c>
      <c r="G229" s="6">
        <v>2002</v>
      </c>
      <c r="H229" s="6">
        <v>11912</v>
      </c>
      <c r="I229" s="10" t="s">
        <v>1267</v>
      </c>
      <c r="J229" s="6">
        <v>12071</v>
      </c>
      <c r="K229" s="6">
        <v>12069</v>
      </c>
      <c r="L229" s="6">
        <f>VLOOKUP($B229,排位权重及成就开放等级!$E$4:$G$28,2,FALSE)</f>
        <v>2</v>
      </c>
      <c r="M229" s="6">
        <f>VLOOKUP($B229,排位权重及成就开放等级!$E$4:$G$28,3,FALSE)</f>
        <v>1</v>
      </c>
    </row>
    <row r="230" spans="1:13">
      <c r="A230" s="6">
        <v>12071</v>
      </c>
      <c r="B230" s="6" t="s">
        <v>1034</v>
      </c>
      <c r="D230" s="6" t="s">
        <v>734</v>
      </c>
      <c r="E230" s="6">
        <v>802</v>
      </c>
      <c r="F230" s="6">
        <v>12003</v>
      </c>
      <c r="G230" s="6">
        <v>2002</v>
      </c>
      <c r="H230" s="6">
        <v>12003</v>
      </c>
      <c r="I230" s="10" t="s">
        <v>1267</v>
      </c>
      <c r="J230" s="6">
        <v>12072</v>
      </c>
      <c r="K230" s="6">
        <v>12070</v>
      </c>
      <c r="L230" s="6">
        <f>VLOOKUP($B230,排位权重及成就开放等级!$E$4:$G$28,2,FALSE)</f>
        <v>2</v>
      </c>
      <c r="M230" s="6">
        <f>VLOOKUP($B230,排位权重及成就开放等级!$E$4:$G$28,3,FALSE)</f>
        <v>1</v>
      </c>
    </row>
    <row r="231" spans="1:13">
      <c r="A231" s="6">
        <v>12072</v>
      </c>
      <c r="B231" s="6" t="s">
        <v>1034</v>
      </c>
      <c r="D231" s="6" t="s">
        <v>735</v>
      </c>
      <c r="E231" s="6">
        <v>802</v>
      </c>
      <c r="F231" s="6">
        <v>12006</v>
      </c>
      <c r="G231" s="6">
        <v>2002</v>
      </c>
      <c r="H231" s="6">
        <v>12006</v>
      </c>
      <c r="I231" s="10" t="s">
        <v>1267</v>
      </c>
      <c r="J231" s="6">
        <v>12073</v>
      </c>
      <c r="K231" s="6">
        <v>12071</v>
      </c>
      <c r="L231" s="6">
        <f>VLOOKUP($B231,排位权重及成就开放等级!$E$4:$G$28,2,FALSE)</f>
        <v>2</v>
      </c>
      <c r="M231" s="6">
        <f>VLOOKUP($B231,排位权重及成就开放等级!$E$4:$G$28,3,FALSE)</f>
        <v>1</v>
      </c>
    </row>
    <row r="232" spans="1:13">
      <c r="A232" s="6">
        <v>12073</v>
      </c>
      <c r="B232" s="6" t="s">
        <v>1034</v>
      </c>
      <c r="D232" s="6" t="s">
        <v>736</v>
      </c>
      <c r="E232" s="6">
        <v>802</v>
      </c>
      <c r="F232" s="6">
        <v>12009</v>
      </c>
      <c r="G232" s="6">
        <v>2002</v>
      </c>
      <c r="H232" s="6">
        <v>12009</v>
      </c>
      <c r="I232" s="10" t="s">
        <v>1267</v>
      </c>
      <c r="J232" s="6">
        <v>12074</v>
      </c>
      <c r="K232" s="6">
        <v>12072</v>
      </c>
      <c r="L232" s="6">
        <f>VLOOKUP($B232,排位权重及成就开放等级!$E$4:$G$28,2,FALSE)</f>
        <v>2</v>
      </c>
      <c r="M232" s="6">
        <f>VLOOKUP($B232,排位权重及成就开放等级!$E$4:$G$28,3,FALSE)</f>
        <v>1</v>
      </c>
    </row>
    <row r="233" spans="1:13">
      <c r="A233" s="6">
        <v>12074</v>
      </c>
      <c r="B233" s="6" t="s">
        <v>1034</v>
      </c>
      <c r="D233" s="6" t="s">
        <v>737</v>
      </c>
      <c r="E233" s="6">
        <v>802</v>
      </c>
      <c r="F233" s="6">
        <v>12012</v>
      </c>
      <c r="G233" s="6">
        <v>2002</v>
      </c>
      <c r="H233" s="6">
        <v>12012</v>
      </c>
      <c r="I233" s="10" t="s">
        <v>1267</v>
      </c>
      <c r="J233" s="6">
        <v>12075</v>
      </c>
      <c r="K233" s="6">
        <v>12073</v>
      </c>
      <c r="L233" s="6">
        <f>VLOOKUP($B233,排位权重及成就开放等级!$E$4:$G$28,2,FALSE)</f>
        <v>2</v>
      </c>
      <c r="M233" s="6">
        <f>VLOOKUP($B233,排位权重及成就开放等级!$E$4:$G$28,3,FALSE)</f>
        <v>1</v>
      </c>
    </row>
    <row r="234" spans="1:13">
      <c r="A234" s="6">
        <v>13001</v>
      </c>
      <c r="B234" s="6" t="s">
        <v>1035</v>
      </c>
      <c r="D234" s="6" t="s">
        <v>738</v>
      </c>
      <c r="E234" s="6">
        <v>301</v>
      </c>
      <c r="F234" s="6">
        <v>0</v>
      </c>
      <c r="G234" s="6">
        <v>2003</v>
      </c>
      <c r="H234" s="6">
        <v>1010</v>
      </c>
      <c r="I234" s="6" t="s">
        <v>1108</v>
      </c>
      <c r="J234" s="6">
        <v>13002</v>
      </c>
      <c r="K234" s="6">
        <v>0</v>
      </c>
      <c r="L234" s="6">
        <f>VLOOKUP($B234,排位权重及成就开放等级!$E$4:$G$28,2,FALSE)</f>
        <v>20</v>
      </c>
      <c r="M234" s="6">
        <f>VLOOKUP($B234,排位权重及成就开放等级!$E$4:$G$28,3,FALSE)</f>
        <v>22</v>
      </c>
    </row>
    <row r="235" spans="1:13">
      <c r="A235" s="6">
        <v>13002</v>
      </c>
      <c r="B235" s="6" t="s">
        <v>1035</v>
      </c>
      <c r="D235" s="6" t="s">
        <v>739</v>
      </c>
      <c r="E235" s="6">
        <v>301</v>
      </c>
      <c r="F235" s="6">
        <v>0</v>
      </c>
      <c r="G235" s="6">
        <v>2003</v>
      </c>
      <c r="H235" s="6">
        <v>2016</v>
      </c>
      <c r="I235" s="6" t="s">
        <v>1109</v>
      </c>
      <c r="J235" s="6">
        <v>13003</v>
      </c>
      <c r="K235" s="6">
        <v>13001</v>
      </c>
      <c r="L235" s="6">
        <f>VLOOKUP($B235,排位权重及成就开放等级!$E$4:$G$28,2,FALSE)</f>
        <v>20</v>
      </c>
      <c r="M235" s="6">
        <f>VLOOKUP($B235,排位权重及成就开放等级!$E$4:$G$28,3,FALSE)</f>
        <v>22</v>
      </c>
    </row>
    <row r="236" spans="1:13">
      <c r="A236" s="6">
        <v>13003</v>
      </c>
      <c r="B236" s="6" t="s">
        <v>1035</v>
      </c>
      <c r="D236" s="6" t="s">
        <v>740</v>
      </c>
      <c r="E236" s="6">
        <v>301</v>
      </c>
      <c r="F236" s="6">
        <v>0</v>
      </c>
      <c r="G236" s="6">
        <v>2003</v>
      </c>
      <c r="H236" s="6">
        <v>3024</v>
      </c>
      <c r="I236" s="6" t="s">
        <v>1110</v>
      </c>
      <c r="J236" s="6">
        <v>13004</v>
      </c>
      <c r="K236" s="6">
        <v>13002</v>
      </c>
      <c r="L236" s="6">
        <f>VLOOKUP($B236,排位权重及成就开放等级!$E$4:$G$28,2,FALSE)</f>
        <v>20</v>
      </c>
      <c r="M236" s="6">
        <f>VLOOKUP($B236,排位权重及成就开放等级!$E$4:$G$28,3,FALSE)</f>
        <v>22</v>
      </c>
    </row>
    <row r="237" spans="1:13">
      <c r="A237" s="6">
        <v>13004</v>
      </c>
      <c r="B237" s="6" t="s">
        <v>1035</v>
      </c>
      <c r="D237" s="6" t="s">
        <v>741</v>
      </c>
      <c r="E237" s="6">
        <v>301</v>
      </c>
      <c r="F237" s="6">
        <v>0</v>
      </c>
      <c r="G237" s="6">
        <v>2003</v>
      </c>
      <c r="H237" s="6">
        <v>4032</v>
      </c>
      <c r="I237" s="6" t="s">
        <v>1111</v>
      </c>
      <c r="J237" s="6">
        <v>13005</v>
      </c>
      <c r="K237" s="6">
        <v>13003</v>
      </c>
      <c r="L237" s="6">
        <f>VLOOKUP($B237,排位权重及成就开放等级!$E$4:$G$28,2,FALSE)</f>
        <v>20</v>
      </c>
      <c r="M237" s="6">
        <f>VLOOKUP($B237,排位权重及成就开放等级!$E$4:$G$28,3,FALSE)</f>
        <v>22</v>
      </c>
    </row>
    <row r="238" spans="1:13">
      <c r="A238" s="6">
        <v>13005</v>
      </c>
      <c r="B238" s="6" t="s">
        <v>1035</v>
      </c>
      <c r="D238" s="6" t="s">
        <v>742</v>
      </c>
      <c r="E238" s="6">
        <v>301</v>
      </c>
      <c r="F238" s="6">
        <v>0</v>
      </c>
      <c r="G238" s="6">
        <v>2003</v>
      </c>
      <c r="H238" s="6">
        <v>5042</v>
      </c>
      <c r="I238" s="6" t="s">
        <v>1112</v>
      </c>
      <c r="J238" s="6">
        <v>13006</v>
      </c>
      <c r="K238" s="6">
        <v>13004</v>
      </c>
      <c r="L238" s="6">
        <f>VLOOKUP($B238,排位权重及成就开放等级!$E$4:$G$28,2,FALSE)</f>
        <v>20</v>
      </c>
      <c r="M238" s="6">
        <f>VLOOKUP($B238,排位权重及成就开放等级!$E$4:$G$28,3,FALSE)</f>
        <v>22</v>
      </c>
    </row>
    <row r="239" spans="1:13">
      <c r="A239" s="6">
        <v>13006</v>
      </c>
      <c r="B239" s="6" t="s">
        <v>1035</v>
      </c>
      <c r="D239" s="6" t="s">
        <v>743</v>
      </c>
      <c r="E239" s="6">
        <v>301</v>
      </c>
      <c r="F239" s="6">
        <v>0</v>
      </c>
      <c r="G239" s="6">
        <v>2003</v>
      </c>
      <c r="H239" s="6">
        <v>6053</v>
      </c>
      <c r="I239" s="6" t="s">
        <v>1113</v>
      </c>
      <c r="J239" s="6">
        <v>13007</v>
      </c>
      <c r="K239" s="6">
        <v>13005</v>
      </c>
      <c r="L239" s="6">
        <f>VLOOKUP($B239,排位权重及成就开放等级!$E$4:$G$28,2,FALSE)</f>
        <v>20</v>
      </c>
      <c r="M239" s="6">
        <f>VLOOKUP($B239,排位权重及成就开放等级!$E$4:$G$28,3,FALSE)</f>
        <v>22</v>
      </c>
    </row>
    <row r="240" spans="1:13">
      <c r="A240" s="6">
        <v>13007</v>
      </c>
      <c r="B240" s="6" t="s">
        <v>1035</v>
      </c>
      <c r="D240" s="6" t="s">
        <v>744</v>
      </c>
      <c r="E240" s="6">
        <v>301</v>
      </c>
      <c r="F240" s="6">
        <v>0</v>
      </c>
      <c r="G240" s="6">
        <v>2003</v>
      </c>
      <c r="H240" s="6">
        <v>7064</v>
      </c>
      <c r="I240" s="6" t="s">
        <v>1114</v>
      </c>
      <c r="J240" s="6">
        <v>13008</v>
      </c>
      <c r="K240" s="6">
        <v>13006</v>
      </c>
      <c r="L240" s="6">
        <f>VLOOKUP($B240,排位权重及成就开放等级!$E$4:$G$28,2,FALSE)</f>
        <v>20</v>
      </c>
      <c r="M240" s="6">
        <f>VLOOKUP($B240,排位权重及成就开放等级!$E$4:$G$28,3,FALSE)</f>
        <v>22</v>
      </c>
    </row>
    <row r="241" spans="1:13">
      <c r="A241" s="6">
        <v>13008</v>
      </c>
      <c r="B241" s="6" t="s">
        <v>1035</v>
      </c>
      <c r="D241" s="6" t="s">
        <v>745</v>
      </c>
      <c r="E241" s="6">
        <v>301</v>
      </c>
      <c r="F241" s="6">
        <v>0</v>
      </c>
      <c r="G241" s="6">
        <v>2003</v>
      </c>
      <c r="H241" s="6">
        <v>8081</v>
      </c>
      <c r="I241" s="6" t="s">
        <v>1115</v>
      </c>
      <c r="J241" s="6">
        <v>13009</v>
      </c>
      <c r="K241" s="6">
        <v>13007</v>
      </c>
      <c r="L241" s="6">
        <f>VLOOKUP($B241,排位权重及成就开放等级!$E$4:$G$28,2,FALSE)</f>
        <v>20</v>
      </c>
      <c r="M241" s="6">
        <f>VLOOKUP($B241,排位权重及成就开放等级!$E$4:$G$28,3,FALSE)</f>
        <v>22</v>
      </c>
    </row>
    <row r="242" spans="1:13">
      <c r="A242" s="6">
        <v>13009</v>
      </c>
      <c r="B242" s="6" t="s">
        <v>1035</v>
      </c>
      <c r="D242" s="6" t="s">
        <v>746</v>
      </c>
      <c r="E242" s="6">
        <v>301</v>
      </c>
      <c r="F242" s="6">
        <v>0</v>
      </c>
      <c r="G242" s="6">
        <v>2003</v>
      </c>
      <c r="H242" s="6">
        <v>9100</v>
      </c>
      <c r="I242" s="6" t="s">
        <v>1116</v>
      </c>
      <c r="J242" s="6">
        <v>13010</v>
      </c>
      <c r="K242" s="6">
        <v>13008</v>
      </c>
      <c r="L242" s="6">
        <f>VLOOKUP($B242,排位权重及成就开放等级!$E$4:$G$28,2,FALSE)</f>
        <v>20</v>
      </c>
      <c r="M242" s="6">
        <f>VLOOKUP($B242,排位权重及成就开放等级!$E$4:$G$28,3,FALSE)</f>
        <v>22</v>
      </c>
    </row>
    <row r="243" spans="1:13">
      <c r="A243" s="6">
        <v>13010</v>
      </c>
      <c r="B243" s="6" t="s">
        <v>1035</v>
      </c>
      <c r="D243" s="6" t="s">
        <v>747</v>
      </c>
      <c r="E243" s="6">
        <v>301</v>
      </c>
      <c r="F243" s="6">
        <v>0</v>
      </c>
      <c r="G243" s="6">
        <v>2003</v>
      </c>
      <c r="H243" s="6">
        <v>10132</v>
      </c>
      <c r="I243" s="6" t="s">
        <v>1107</v>
      </c>
      <c r="J243" s="6">
        <v>0</v>
      </c>
      <c r="K243" s="6">
        <v>13009</v>
      </c>
      <c r="L243" s="6">
        <f>VLOOKUP($B243,排位权重及成就开放等级!$E$4:$G$28,2,FALSE)</f>
        <v>20</v>
      </c>
      <c r="M243" s="6">
        <f>VLOOKUP($B243,排位权重及成就开放等级!$E$4:$G$28,3,FALSE)</f>
        <v>22</v>
      </c>
    </row>
    <row r="244" spans="1:13">
      <c r="A244" s="6">
        <v>15001</v>
      </c>
      <c r="B244" s="6" t="s">
        <v>1036</v>
      </c>
      <c r="D244" s="6" t="s">
        <v>748</v>
      </c>
      <c r="E244" s="6">
        <v>302</v>
      </c>
      <c r="F244" s="6">
        <v>0</v>
      </c>
      <c r="G244" s="6">
        <v>2005</v>
      </c>
      <c r="H244" s="6">
        <v>1</v>
      </c>
      <c r="I244" s="6" t="s">
        <v>1366</v>
      </c>
      <c r="J244" s="6">
        <v>15002</v>
      </c>
      <c r="K244" s="6">
        <v>0</v>
      </c>
      <c r="L244" s="6">
        <f>VLOOKUP($B244,排位权重及成就开放等级!$E$4:$G$28,2,FALSE)</f>
        <v>19</v>
      </c>
      <c r="M244" s="6">
        <f>VLOOKUP($B244,排位权重及成就开放等级!$E$4:$G$28,3,FALSE)</f>
        <v>20</v>
      </c>
    </row>
    <row r="245" spans="1:13">
      <c r="A245" s="6">
        <v>15002</v>
      </c>
      <c r="B245" s="6" t="s">
        <v>1036</v>
      </c>
      <c r="D245" s="6" t="s">
        <v>26</v>
      </c>
      <c r="E245" s="6">
        <v>302</v>
      </c>
      <c r="F245" s="6">
        <v>0</v>
      </c>
      <c r="G245" s="6">
        <v>2005</v>
      </c>
      <c r="H245" s="6">
        <v>2</v>
      </c>
      <c r="I245" s="6" t="s">
        <v>1378</v>
      </c>
      <c r="J245" s="6">
        <v>15003</v>
      </c>
      <c r="K245" s="6">
        <v>15001</v>
      </c>
      <c r="L245" s="6">
        <f>VLOOKUP($B245,排位权重及成就开放等级!$E$4:$G$28,2,FALSE)</f>
        <v>19</v>
      </c>
      <c r="M245" s="6">
        <f>VLOOKUP($B245,排位权重及成就开放等级!$E$4:$G$28,3,FALSE)</f>
        <v>20</v>
      </c>
    </row>
    <row r="246" spans="1:13">
      <c r="A246" s="6">
        <v>15003</v>
      </c>
      <c r="B246" s="6" t="s">
        <v>1036</v>
      </c>
      <c r="D246" s="6" t="s">
        <v>27</v>
      </c>
      <c r="E246" s="6">
        <v>302</v>
      </c>
      <c r="F246" s="6">
        <v>0</v>
      </c>
      <c r="G246" s="6">
        <v>2005</v>
      </c>
      <c r="H246" s="6">
        <v>3</v>
      </c>
      <c r="I246" s="6" t="s">
        <v>1380</v>
      </c>
      <c r="J246" s="6">
        <v>15004</v>
      </c>
      <c r="K246" s="6">
        <v>15002</v>
      </c>
      <c r="L246" s="6">
        <f>VLOOKUP($B246,排位权重及成就开放等级!$E$4:$G$28,2,FALSE)</f>
        <v>19</v>
      </c>
      <c r="M246" s="6">
        <f>VLOOKUP($B246,排位权重及成就开放等级!$E$4:$G$28,3,FALSE)</f>
        <v>20</v>
      </c>
    </row>
    <row r="247" spans="1:13">
      <c r="A247" s="6">
        <v>15004</v>
      </c>
      <c r="B247" s="6" t="s">
        <v>1036</v>
      </c>
      <c r="D247" s="6" t="s">
        <v>28</v>
      </c>
      <c r="E247" s="6">
        <v>302</v>
      </c>
      <c r="F247" s="6">
        <v>0</v>
      </c>
      <c r="G247" s="6">
        <v>2005</v>
      </c>
      <c r="H247" s="6">
        <v>4</v>
      </c>
      <c r="I247" s="6" t="s">
        <v>1382</v>
      </c>
      <c r="J247" s="6">
        <v>15005</v>
      </c>
      <c r="K247" s="6">
        <v>15003</v>
      </c>
      <c r="L247" s="6">
        <f>VLOOKUP($B247,排位权重及成就开放等级!$E$4:$G$28,2,FALSE)</f>
        <v>19</v>
      </c>
      <c r="M247" s="6">
        <f>VLOOKUP($B247,排位权重及成就开放等级!$E$4:$G$28,3,FALSE)</f>
        <v>20</v>
      </c>
    </row>
    <row r="248" spans="1:13">
      <c r="A248" s="6">
        <v>15005</v>
      </c>
      <c r="B248" s="6" t="s">
        <v>1036</v>
      </c>
      <c r="D248" s="6" t="s">
        <v>29</v>
      </c>
      <c r="E248" s="6">
        <v>302</v>
      </c>
      <c r="F248" s="6">
        <v>0</v>
      </c>
      <c r="G248" s="6">
        <v>2005</v>
      </c>
      <c r="H248" s="6">
        <v>5</v>
      </c>
      <c r="I248" s="6" t="s">
        <v>1384</v>
      </c>
      <c r="J248" s="6">
        <v>15006</v>
      </c>
      <c r="K248" s="6">
        <v>15004</v>
      </c>
      <c r="L248" s="6">
        <f>VLOOKUP($B248,排位权重及成就开放等级!$E$4:$G$28,2,FALSE)</f>
        <v>19</v>
      </c>
      <c r="M248" s="6">
        <f>VLOOKUP($B248,排位权重及成就开放等级!$E$4:$G$28,3,FALSE)</f>
        <v>20</v>
      </c>
    </row>
    <row r="249" spans="1:13">
      <c r="A249" s="6">
        <v>15006</v>
      </c>
      <c r="B249" s="6" t="s">
        <v>1036</v>
      </c>
      <c r="D249" s="6" t="s">
        <v>30</v>
      </c>
      <c r="E249" s="6">
        <v>302</v>
      </c>
      <c r="F249" s="6">
        <v>0</v>
      </c>
      <c r="G249" s="6">
        <v>2005</v>
      </c>
      <c r="H249" s="6">
        <v>6</v>
      </c>
      <c r="I249" s="6" t="s">
        <v>1386</v>
      </c>
      <c r="J249" s="6">
        <v>15007</v>
      </c>
      <c r="K249" s="6">
        <v>15005</v>
      </c>
      <c r="L249" s="6">
        <f>VLOOKUP($B249,排位权重及成就开放等级!$E$4:$G$28,2,FALSE)</f>
        <v>19</v>
      </c>
      <c r="M249" s="6">
        <f>VLOOKUP($B249,排位权重及成就开放等级!$E$4:$G$28,3,FALSE)</f>
        <v>20</v>
      </c>
    </row>
    <row r="250" spans="1:13">
      <c r="A250" s="6">
        <v>15007</v>
      </c>
      <c r="B250" s="6" t="s">
        <v>1036</v>
      </c>
      <c r="D250" s="6" t="s">
        <v>31</v>
      </c>
      <c r="E250" s="6">
        <v>302</v>
      </c>
      <c r="F250" s="6">
        <v>0</v>
      </c>
      <c r="G250" s="6">
        <v>2005</v>
      </c>
      <c r="H250" s="6">
        <v>7</v>
      </c>
      <c r="I250" s="6" t="s">
        <v>1367</v>
      </c>
      <c r="J250" s="6">
        <v>15008</v>
      </c>
      <c r="K250" s="6">
        <v>15006</v>
      </c>
      <c r="L250" s="6">
        <f>VLOOKUP($B250,排位权重及成就开放等级!$E$4:$G$28,2,FALSE)</f>
        <v>19</v>
      </c>
      <c r="M250" s="6">
        <f>VLOOKUP($B250,排位权重及成就开放等级!$E$4:$G$28,3,FALSE)</f>
        <v>20</v>
      </c>
    </row>
    <row r="251" spans="1:13">
      <c r="A251" s="6">
        <v>15008</v>
      </c>
      <c r="B251" s="6" t="s">
        <v>1036</v>
      </c>
      <c r="D251" s="6" t="s">
        <v>32</v>
      </c>
      <c r="E251" s="6">
        <v>302</v>
      </c>
      <c r="F251" s="6">
        <v>0</v>
      </c>
      <c r="G251" s="6">
        <v>2005</v>
      </c>
      <c r="H251" s="6">
        <v>8</v>
      </c>
      <c r="I251" s="6" t="s">
        <v>1379</v>
      </c>
      <c r="J251" s="6">
        <v>15009</v>
      </c>
      <c r="K251" s="6">
        <v>15007</v>
      </c>
      <c r="L251" s="6">
        <f>VLOOKUP($B251,排位权重及成就开放等级!$E$4:$G$28,2,FALSE)</f>
        <v>19</v>
      </c>
      <c r="M251" s="6">
        <f>VLOOKUP($B251,排位权重及成就开放等级!$E$4:$G$28,3,FALSE)</f>
        <v>20</v>
      </c>
    </row>
    <row r="252" spans="1:13">
      <c r="A252" s="6">
        <v>15009</v>
      </c>
      <c r="B252" s="6" t="s">
        <v>1036</v>
      </c>
      <c r="D252" s="6" t="s">
        <v>33</v>
      </c>
      <c r="E252" s="6">
        <v>302</v>
      </c>
      <c r="F252" s="6">
        <v>0</v>
      </c>
      <c r="G252" s="6">
        <v>2005</v>
      </c>
      <c r="H252" s="6">
        <v>9</v>
      </c>
      <c r="I252" s="6" t="s">
        <v>1381</v>
      </c>
      <c r="J252" s="6">
        <v>15010</v>
      </c>
      <c r="K252" s="6">
        <v>15008</v>
      </c>
      <c r="L252" s="6">
        <f>VLOOKUP($B252,排位权重及成就开放等级!$E$4:$G$28,2,FALSE)</f>
        <v>19</v>
      </c>
      <c r="M252" s="6">
        <f>VLOOKUP($B252,排位权重及成就开放等级!$E$4:$G$28,3,FALSE)</f>
        <v>20</v>
      </c>
    </row>
    <row r="253" spans="1:13">
      <c r="A253" s="6">
        <v>15010</v>
      </c>
      <c r="B253" s="6" t="s">
        <v>1036</v>
      </c>
      <c r="D253" s="6" t="s">
        <v>34</v>
      </c>
      <c r="E253" s="6">
        <v>302</v>
      </c>
      <c r="F253" s="6">
        <v>0</v>
      </c>
      <c r="G253" s="6">
        <v>2005</v>
      </c>
      <c r="H253" s="6">
        <v>10</v>
      </c>
      <c r="I253" s="6" t="s">
        <v>1383</v>
      </c>
      <c r="J253" s="6">
        <v>15011</v>
      </c>
      <c r="K253" s="6">
        <v>15009</v>
      </c>
      <c r="L253" s="6">
        <f>VLOOKUP($B253,排位权重及成就开放等级!$E$4:$G$28,2,FALSE)</f>
        <v>19</v>
      </c>
      <c r="M253" s="6">
        <f>VLOOKUP($B253,排位权重及成就开放等级!$E$4:$G$28,3,FALSE)</f>
        <v>20</v>
      </c>
    </row>
    <row r="254" spans="1:13">
      <c r="A254" s="6">
        <v>15011</v>
      </c>
      <c r="B254" s="6" t="s">
        <v>1036</v>
      </c>
      <c r="D254" s="6" t="s">
        <v>35</v>
      </c>
      <c r="E254" s="6">
        <v>302</v>
      </c>
      <c r="F254" s="6">
        <v>0</v>
      </c>
      <c r="G254" s="6">
        <v>2005</v>
      </c>
      <c r="H254" s="6">
        <v>11</v>
      </c>
      <c r="I254" s="6" t="s">
        <v>1385</v>
      </c>
      <c r="J254" s="6">
        <v>15012</v>
      </c>
      <c r="K254" s="6">
        <v>15010</v>
      </c>
      <c r="L254" s="6">
        <f>VLOOKUP($B254,排位权重及成就开放等级!$E$4:$G$28,2,FALSE)</f>
        <v>19</v>
      </c>
      <c r="M254" s="6">
        <f>VLOOKUP($B254,排位权重及成就开放等级!$E$4:$G$28,3,FALSE)</f>
        <v>20</v>
      </c>
    </row>
    <row r="255" spans="1:13">
      <c r="A255" s="6">
        <v>15012</v>
      </c>
      <c r="B255" s="6" t="s">
        <v>1036</v>
      </c>
      <c r="D255" s="6" t="s">
        <v>36</v>
      </c>
      <c r="E255" s="6">
        <v>302</v>
      </c>
      <c r="F255" s="6">
        <v>0</v>
      </c>
      <c r="G255" s="6">
        <v>2005</v>
      </c>
      <c r="H255" s="6">
        <v>12</v>
      </c>
      <c r="I255" s="6" t="s">
        <v>1387</v>
      </c>
      <c r="J255" s="6">
        <v>0</v>
      </c>
      <c r="K255" s="6">
        <v>15011</v>
      </c>
      <c r="L255" s="6">
        <f>VLOOKUP($B255,排位权重及成就开放等级!$E$4:$G$28,2,FALSE)</f>
        <v>19</v>
      </c>
      <c r="M255" s="6">
        <f>VLOOKUP($B255,排位权重及成就开放等级!$E$4:$G$28,3,FALSE)</f>
        <v>20</v>
      </c>
    </row>
    <row r="256" spans="1:13">
      <c r="A256" s="6">
        <v>16001</v>
      </c>
      <c r="B256" s="6" t="s">
        <v>1037</v>
      </c>
      <c r="D256" s="6" t="s">
        <v>749</v>
      </c>
      <c r="E256" s="6">
        <v>701</v>
      </c>
      <c r="F256" s="6">
        <v>0</v>
      </c>
      <c r="G256" s="6">
        <v>2006</v>
      </c>
      <c r="H256" s="6">
        <v>1</v>
      </c>
      <c r="I256" s="6" t="s">
        <v>1129</v>
      </c>
      <c r="J256" s="6">
        <v>16002</v>
      </c>
      <c r="K256" s="6">
        <v>0</v>
      </c>
      <c r="L256" s="6">
        <f>VLOOKUP($B256,排位权重及成就开放等级!$E$4:$G$28,2,FALSE)</f>
        <v>9</v>
      </c>
      <c r="M256" s="6">
        <f>VLOOKUP($B256,排位权重及成就开放等级!$E$4:$G$28,3,FALSE)</f>
        <v>4</v>
      </c>
    </row>
    <row r="257" spans="1:13">
      <c r="A257" s="6">
        <v>16002</v>
      </c>
      <c r="B257" s="6" t="s">
        <v>1037</v>
      </c>
      <c r="D257" s="6" t="s">
        <v>750</v>
      </c>
      <c r="E257" s="6">
        <v>701</v>
      </c>
      <c r="F257" s="6">
        <v>0</v>
      </c>
      <c r="G257" s="6">
        <v>2006</v>
      </c>
      <c r="H257" s="6">
        <v>6</v>
      </c>
      <c r="I257" s="6" t="s">
        <v>1132</v>
      </c>
      <c r="J257" s="6">
        <v>16003</v>
      </c>
      <c r="K257" s="6">
        <v>16001</v>
      </c>
      <c r="L257" s="6">
        <f>VLOOKUP($B257,排位权重及成就开放等级!$E$4:$G$28,2,FALSE)</f>
        <v>9</v>
      </c>
      <c r="M257" s="6">
        <f>VLOOKUP($B257,排位权重及成就开放等级!$E$4:$G$28,3,FALSE)</f>
        <v>4</v>
      </c>
    </row>
    <row r="258" spans="1:13">
      <c r="A258" s="6">
        <v>16003</v>
      </c>
      <c r="B258" s="6" t="s">
        <v>1037</v>
      </c>
      <c r="D258" s="6" t="s">
        <v>751</v>
      </c>
      <c r="E258" s="6">
        <v>701</v>
      </c>
      <c r="F258" s="6">
        <v>0</v>
      </c>
      <c r="G258" s="6">
        <v>2006</v>
      </c>
      <c r="H258" s="6">
        <v>11</v>
      </c>
      <c r="I258" s="6" t="s">
        <v>1130</v>
      </c>
      <c r="J258" s="6">
        <v>16004</v>
      </c>
      <c r="K258" s="6">
        <v>16002</v>
      </c>
      <c r="L258" s="6">
        <f>VLOOKUP($B258,排位权重及成就开放等级!$E$4:$G$28,2,FALSE)</f>
        <v>9</v>
      </c>
      <c r="M258" s="6">
        <f>VLOOKUP($B258,排位权重及成就开放等级!$E$4:$G$28,3,FALSE)</f>
        <v>4</v>
      </c>
    </row>
    <row r="259" spans="1:13">
      <c r="A259" s="6">
        <v>16004</v>
      </c>
      <c r="B259" s="6" t="s">
        <v>1037</v>
      </c>
      <c r="D259" s="6" t="s">
        <v>752</v>
      </c>
      <c r="E259" s="6">
        <v>701</v>
      </c>
      <c r="F259" s="6">
        <v>0</v>
      </c>
      <c r="G259" s="6">
        <v>2006</v>
      </c>
      <c r="H259" s="6">
        <v>16</v>
      </c>
      <c r="I259" s="6" t="s">
        <v>1131</v>
      </c>
      <c r="J259" s="6">
        <v>16005</v>
      </c>
      <c r="K259" s="6">
        <v>16003</v>
      </c>
      <c r="L259" s="6">
        <f>VLOOKUP($B259,排位权重及成就开放等级!$E$4:$G$28,2,FALSE)</f>
        <v>9</v>
      </c>
      <c r="M259" s="6">
        <f>VLOOKUP($B259,排位权重及成就开放等级!$E$4:$G$28,3,FALSE)</f>
        <v>4</v>
      </c>
    </row>
    <row r="260" spans="1:13">
      <c r="A260" s="6">
        <v>16005</v>
      </c>
      <c r="B260" s="6" t="s">
        <v>1037</v>
      </c>
      <c r="D260" s="6" t="s">
        <v>753</v>
      </c>
      <c r="E260" s="6">
        <v>701</v>
      </c>
      <c r="F260" s="6">
        <v>0</v>
      </c>
      <c r="G260" s="6">
        <v>2006</v>
      </c>
      <c r="H260" s="6">
        <v>21</v>
      </c>
      <c r="I260" s="6" t="s">
        <v>1133</v>
      </c>
      <c r="J260" s="6">
        <v>16006</v>
      </c>
      <c r="K260" s="6">
        <v>16004</v>
      </c>
      <c r="L260" s="6">
        <f>VLOOKUP($B260,排位权重及成就开放等级!$E$4:$G$28,2,FALSE)</f>
        <v>9</v>
      </c>
      <c r="M260" s="6">
        <f>VLOOKUP($B260,排位权重及成就开放等级!$E$4:$G$28,3,FALSE)</f>
        <v>4</v>
      </c>
    </row>
    <row r="261" spans="1:13">
      <c r="A261" s="6">
        <v>16006</v>
      </c>
      <c r="B261" s="6" t="s">
        <v>1037</v>
      </c>
      <c r="D261" s="6" t="s">
        <v>754</v>
      </c>
      <c r="E261" s="6">
        <v>701</v>
      </c>
      <c r="F261" s="6">
        <v>0</v>
      </c>
      <c r="G261" s="6">
        <v>2006</v>
      </c>
      <c r="H261" s="6">
        <v>26</v>
      </c>
      <c r="I261" s="6" t="s">
        <v>1134</v>
      </c>
      <c r="J261" s="6">
        <v>16007</v>
      </c>
      <c r="K261" s="6">
        <v>16005</v>
      </c>
      <c r="L261" s="6">
        <f>VLOOKUP($B261,排位权重及成就开放等级!$E$4:$G$28,2,FALSE)</f>
        <v>9</v>
      </c>
      <c r="M261" s="6">
        <f>VLOOKUP($B261,排位权重及成就开放等级!$E$4:$G$28,3,FALSE)</f>
        <v>4</v>
      </c>
    </row>
    <row r="262" spans="1:13">
      <c r="A262" s="6">
        <v>16007</v>
      </c>
      <c r="B262" s="6" t="s">
        <v>1037</v>
      </c>
      <c r="D262" s="6" t="s">
        <v>755</v>
      </c>
      <c r="E262" s="6">
        <v>701</v>
      </c>
      <c r="F262" s="6">
        <v>0</v>
      </c>
      <c r="G262" s="6">
        <v>2006</v>
      </c>
      <c r="H262" s="6">
        <v>31</v>
      </c>
      <c r="I262" s="6" t="s">
        <v>1135</v>
      </c>
      <c r="J262" s="6">
        <v>16008</v>
      </c>
      <c r="K262" s="6">
        <v>16006</v>
      </c>
      <c r="L262" s="6">
        <f>VLOOKUP($B262,排位权重及成就开放等级!$E$4:$G$28,2,FALSE)</f>
        <v>9</v>
      </c>
      <c r="M262" s="6">
        <f>VLOOKUP($B262,排位权重及成就开放等级!$E$4:$G$28,3,FALSE)</f>
        <v>4</v>
      </c>
    </row>
    <row r="263" spans="1:13">
      <c r="A263" s="6">
        <v>16008</v>
      </c>
      <c r="B263" s="6" t="s">
        <v>1037</v>
      </c>
      <c r="D263" s="6" t="s">
        <v>756</v>
      </c>
      <c r="E263" s="6">
        <v>701</v>
      </c>
      <c r="F263" s="6">
        <v>0</v>
      </c>
      <c r="G263" s="6">
        <v>2006</v>
      </c>
      <c r="H263" s="6">
        <v>36</v>
      </c>
      <c r="I263" s="6" t="s">
        <v>1136</v>
      </c>
      <c r="J263" s="6">
        <v>16009</v>
      </c>
      <c r="K263" s="6">
        <v>16007</v>
      </c>
      <c r="L263" s="6">
        <f>VLOOKUP($B263,排位权重及成就开放等级!$E$4:$G$28,2,FALSE)</f>
        <v>9</v>
      </c>
      <c r="M263" s="6">
        <f>VLOOKUP($B263,排位权重及成就开放等级!$E$4:$G$28,3,FALSE)</f>
        <v>4</v>
      </c>
    </row>
    <row r="264" spans="1:13">
      <c r="A264" s="6">
        <v>16009</v>
      </c>
      <c r="B264" s="6" t="s">
        <v>1037</v>
      </c>
      <c r="D264" s="6" t="s">
        <v>757</v>
      </c>
      <c r="E264" s="6">
        <v>701</v>
      </c>
      <c r="F264" s="6">
        <v>0</v>
      </c>
      <c r="G264" s="6">
        <v>2006</v>
      </c>
      <c r="H264" s="6">
        <v>41</v>
      </c>
      <c r="I264" s="6" t="s">
        <v>1137</v>
      </c>
      <c r="J264" s="6">
        <v>0</v>
      </c>
      <c r="K264" s="6">
        <v>16008</v>
      </c>
      <c r="L264" s="6">
        <f>VLOOKUP($B264,排位权重及成就开放等级!$E$4:$G$28,2,FALSE)</f>
        <v>9</v>
      </c>
      <c r="M264" s="6">
        <f>VLOOKUP($B264,排位权重及成就开放等级!$E$4:$G$28,3,FALSE)</f>
        <v>4</v>
      </c>
    </row>
    <row r="265" spans="1:13">
      <c r="A265" s="6">
        <v>17001</v>
      </c>
      <c r="B265" s="6" t="s">
        <v>1038</v>
      </c>
      <c r="D265" s="6" t="s">
        <v>758</v>
      </c>
      <c r="E265" s="6">
        <v>802</v>
      </c>
      <c r="F265" s="6">
        <v>0</v>
      </c>
      <c r="G265" s="6">
        <v>2007</v>
      </c>
      <c r="H265" s="6">
        <v>1</v>
      </c>
      <c r="I265" s="6" t="s">
        <v>1138</v>
      </c>
      <c r="J265" s="6">
        <v>17002</v>
      </c>
      <c r="K265" s="6">
        <v>0</v>
      </c>
      <c r="L265" s="6">
        <f>VLOOKUP($B265,排位权重及成就开放等级!$E$4:$G$28,2,FALSE)</f>
        <v>3</v>
      </c>
      <c r="M265" s="6">
        <f>VLOOKUP($B265,排位权重及成就开放等级!$E$4:$G$28,3,FALSE)</f>
        <v>1</v>
      </c>
    </row>
    <row r="266" spans="1:13">
      <c r="A266" s="6">
        <v>17002</v>
      </c>
      <c r="B266" s="6" t="s">
        <v>1038</v>
      </c>
      <c r="D266" s="6" t="s">
        <v>759</v>
      </c>
      <c r="E266" s="6">
        <v>802</v>
      </c>
      <c r="F266" s="6">
        <v>0</v>
      </c>
      <c r="G266" s="6">
        <v>2007</v>
      </c>
      <c r="H266" s="6">
        <v>2</v>
      </c>
      <c r="I266" s="6" t="s">
        <v>1139</v>
      </c>
      <c r="J266" s="6">
        <v>17003</v>
      </c>
      <c r="K266" s="6">
        <v>17001</v>
      </c>
      <c r="L266" s="6">
        <f>VLOOKUP($B266,排位权重及成就开放等级!$E$4:$G$28,2,FALSE)</f>
        <v>3</v>
      </c>
      <c r="M266" s="6">
        <f>VLOOKUP($B266,排位权重及成就开放等级!$E$4:$G$28,3,FALSE)</f>
        <v>1</v>
      </c>
    </row>
    <row r="267" spans="1:13">
      <c r="A267" s="6">
        <v>17003</v>
      </c>
      <c r="B267" s="6" t="s">
        <v>1038</v>
      </c>
      <c r="D267" s="6" t="s">
        <v>760</v>
      </c>
      <c r="E267" s="6">
        <v>802</v>
      </c>
      <c r="F267" s="6">
        <v>0</v>
      </c>
      <c r="G267" s="6">
        <v>2007</v>
      </c>
      <c r="H267" s="6">
        <v>3</v>
      </c>
      <c r="I267" s="6" t="s">
        <v>1140</v>
      </c>
      <c r="J267" s="6">
        <v>17004</v>
      </c>
      <c r="K267" s="6">
        <v>17002</v>
      </c>
      <c r="L267" s="6">
        <f>VLOOKUP($B267,排位权重及成就开放等级!$E$4:$G$28,2,FALSE)</f>
        <v>3</v>
      </c>
      <c r="M267" s="6">
        <f>VLOOKUP($B267,排位权重及成就开放等级!$E$4:$G$28,3,FALSE)</f>
        <v>1</v>
      </c>
    </row>
    <row r="268" spans="1:13">
      <c r="A268" s="6">
        <v>17004</v>
      </c>
      <c r="B268" s="6" t="s">
        <v>1038</v>
      </c>
      <c r="D268" s="6" t="s">
        <v>761</v>
      </c>
      <c r="E268" s="6">
        <v>802</v>
      </c>
      <c r="F268" s="6">
        <v>0</v>
      </c>
      <c r="G268" s="6">
        <v>2007</v>
      </c>
      <c r="H268" s="6">
        <v>4</v>
      </c>
      <c r="I268" s="6" t="s">
        <v>1141</v>
      </c>
      <c r="J268" s="6">
        <v>17005</v>
      </c>
      <c r="K268" s="6">
        <v>17003</v>
      </c>
      <c r="L268" s="6">
        <f>VLOOKUP($B268,排位权重及成就开放等级!$E$4:$G$28,2,FALSE)</f>
        <v>3</v>
      </c>
      <c r="M268" s="6">
        <f>VLOOKUP($B268,排位权重及成就开放等级!$E$4:$G$28,3,FALSE)</f>
        <v>1</v>
      </c>
    </row>
    <row r="269" spans="1:13">
      <c r="A269" s="6">
        <v>17005</v>
      </c>
      <c r="B269" s="6" t="s">
        <v>1038</v>
      </c>
      <c r="D269" s="6" t="s">
        <v>762</v>
      </c>
      <c r="E269" s="6">
        <v>802</v>
      </c>
      <c r="F269" s="6">
        <v>0</v>
      </c>
      <c r="G269" s="6">
        <v>2007</v>
      </c>
      <c r="H269" s="6">
        <v>5</v>
      </c>
      <c r="I269" s="6" t="s">
        <v>1142</v>
      </c>
      <c r="J269" s="6">
        <v>17006</v>
      </c>
      <c r="K269" s="6">
        <v>17004</v>
      </c>
      <c r="L269" s="6">
        <f>VLOOKUP($B269,排位权重及成就开放等级!$E$4:$G$28,2,FALSE)</f>
        <v>3</v>
      </c>
      <c r="M269" s="6">
        <f>VLOOKUP($B269,排位权重及成就开放等级!$E$4:$G$28,3,FALSE)</f>
        <v>1</v>
      </c>
    </row>
    <row r="270" spans="1:13">
      <c r="A270" s="6">
        <v>17006</v>
      </c>
      <c r="B270" s="6" t="s">
        <v>1038</v>
      </c>
      <c r="D270" s="6" t="s">
        <v>763</v>
      </c>
      <c r="E270" s="6">
        <v>802</v>
      </c>
      <c r="F270" s="6">
        <v>0</v>
      </c>
      <c r="G270" s="6">
        <v>2007</v>
      </c>
      <c r="H270" s="6">
        <v>6</v>
      </c>
      <c r="I270" s="6" t="s">
        <v>1143</v>
      </c>
      <c r="J270" s="6">
        <v>17007</v>
      </c>
      <c r="K270" s="6">
        <v>17005</v>
      </c>
      <c r="L270" s="6">
        <f>VLOOKUP($B270,排位权重及成就开放等级!$E$4:$G$28,2,FALSE)</f>
        <v>3</v>
      </c>
      <c r="M270" s="6">
        <f>VLOOKUP($B270,排位权重及成就开放等级!$E$4:$G$28,3,FALSE)</f>
        <v>1</v>
      </c>
    </row>
    <row r="271" spans="1:13">
      <c r="A271" s="6">
        <v>17007</v>
      </c>
      <c r="B271" s="6" t="s">
        <v>1038</v>
      </c>
      <c r="D271" s="6" t="s">
        <v>764</v>
      </c>
      <c r="E271" s="6">
        <v>802</v>
      </c>
      <c r="F271" s="6">
        <v>0</v>
      </c>
      <c r="G271" s="6">
        <v>2007</v>
      </c>
      <c r="H271" s="6">
        <v>7</v>
      </c>
      <c r="I271" s="6" t="s">
        <v>1144</v>
      </c>
      <c r="J271" s="6">
        <v>17008</v>
      </c>
      <c r="K271" s="6">
        <v>17006</v>
      </c>
      <c r="L271" s="6">
        <f>VLOOKUP($B271,排位权重及成就开放等级!$E$4:$G$28,2,FALSE)</f>
        <v>3</v>
      </c>
      <c r="M271" s="6">
        <f>VLOOKUP($B271,排位权重及成就开放等级!$E$4:$G$28,3,FALSE)</f>
        <v>1</v>
      </c>
    </row>
    <row r="272" spans="1:13">
      <c r="A272" s="6">
        <v>17008</v>
      </c>
      <c r="B272" s="6" t="s">
        <v>1038</v>
      </c>
      <c r="D272" s="6" t="s">
        <v>765</v>
      </c>
      <c r="E272" s="6">
        <v>802</v>
      </c>
      <c r="F272" s="6">
        <v>0</v>
      </c>
      <c r="G272" s="6">
        <v>2007</v>
      </c>
      <c r="H272" s="6">
        <v>8</v>
      </c>
      <c r="I272" s="6" t="s">
        <v>1145</v>
      </c>
      <c r="J272" s="6">
        <v>17009</v>
      </c>
      <c r="K272" s="6">
        <v>17007</v>
      </c>
      <c r="L272" s="6">
        <f>VLOOKUP($B272,排位权重及成就开放等级!$E$4:$G$28,2,FALSE)</f>
        <v>3</v>
      </c>
      <c r="M272" s="6">
        <f>VLOOKUP($B272,排位权重及成就开放等级!$E$4:$G$28,3,FALSE)</f>
        <v>1</v>
      </c>
    </row>
    <row r="273" spans="1:13">
      <c r="A273" s="6">
        <v>17009</v>
      </c>
      <c r="B273" s="6" t="s">
        <v>1038</v>
      </c>
      <c r="D273" s="6" t="s">
        <v>766</v>
      </c>
      <c r="E273" s="6">
        <v>802</v>
      </c>
      <c r="F273" s="6">
        <v>0</v>
      </c>
      <c r="G273" s="6">
        <v>2007</v>
      </c>
      <c r="H273" s="6">
        <v>9</v>
      </c>
      <c r="I273" s="6" t="s">
        <v>1146</v>
      </c>
      <c r="J273" s="6">
        <v>17010</v>
      </c>
      <c r="K273" s="6">
        <v>17008</v>
      </c>
      <c r="L273" s="6">
        <f>VLOOKUP($B273,排位权重及成就开放等级!$E$4:$G$28,2,FALSE)</f>
        <v>3</v>
      </c>
      <c r="M273" s="6">
        <f>VLOOKUP($B273,排位权重及成就开放等级!$E$4:$G$28,3,FALSE)</f>
        <v>1</v>
      </c>
    </row>
    <row r="274" spans="1:13">
      <c r="A274" s="6">
        <v>17010</v>
      </c>
      <c r="B274" s="6" t="s">
        <v>1038</v>
      </c>
      <c r="D274" s="6" t="s">
        <v>767</v>
      </c>
      <c r="E274" s="6">
        <v>802</v>
      </c>
      <c r="F274" s="6">
        <v>0</v>
      </c>
      <c r="G274" s="6">
        <v>2007</v>
      </c>
      <c r="H274" s="6">
        <v>10</v>
      </c>
      <c r="I274" s="6" t="s">
        <v>1147</v>
      </c>
      <c r="J274" s="6">
        <v>17011</v>
      </c>
      <c r="K274" s="6">
        <v>17009</v>
      </c>
      <c r="L274" s="6">
        <f>VLOOKUP($B274,排位权重及成就开放等级!$E$4:$G$28,2,FALSE)</f>
        <v>3</v>
      </c>
      <c r="M274" s="6">
        <f>VLOOKUP($B274,排位权重及成就开放等级!$E$4:$G$28,3,FALSE)</f>
        <v>1</v>
      </c>
    </row>
    <row r="275" spans="1:13">
      <c r="A275" s="6">
        <v>17011</v>
      </c>
      <c r="B275" s="6" t="s">
        <v>1038</v>
      </c>
      <c r="D275" s="6" t="s">
        <v>768</v>
      </c>
      <c r="E275" s="6">
        <v>802</v>
      </c>
      <c r="F275" s="6">
        <v>0</v>
      </c>
      <c r="G275" s="6">
        <v>2007</v>
      </c>
      <c r="H275" s="6">
        <v>11</v>
      </c>
      <c r="I275" s="6" t="s">
        <v>1148</v>
      </c>
      <c r="J275" s="6">
        <v>17012</v>
      </c>
      <c r="K275" s="6">
        <v>17010</v>
      </c>
      <c r="L275" s="6">
        <f>VLOOKUP($B275,排位权重及成就开放等级!$E$4:$G$28,2,FALSE)</f>
        <v>3</v>
      </c>
      <c r="M275" s="6">
        <f>VLOOKUP($B275,排位权重及成就开放等级!$E$4:$G$28,3,FALSE)</f>
        <v>1</v>
      </c>
    </row>
    <row r="276" spans="1:13">
      <c r="A276" s="6">
        <v>17012</v>
      </c>
      <c r="B276" s="6" t="s">
        <v>1038</v>
      </c>
      <c r="D276" s="6" t="s">
        <v>769</v>
      </c>
      <c r="E276" s="6">
        <v>802</v>
      </c>
      <c r="F276" s="6">
        <v>0</v>
      </c>
      <c r="G276" s="6">
        <v>2007</v>
      </c>
      <c r="H276" s="6">
        <v>12</v>
      </c>
      <c r="I276" s="6" t="s">
        <v>1149</v>
      </c>
      <c r="J276" s="6">
        <v>17013</v>
      </c>
      <c r="K276" s="6">
        <v>17011</v>
      </c>
      <c r="L276" s="6">
        <f>VLOOKUP($B276,排位权重及成就开放等级!$E$4:$G$28,2,FALSE)</f>
        <v>3</v>
      </c>
      <c r="M276" s="6">
        <f>VLOOKUP($B276,排位权重及成就开放等级!$E$4:$G$28,3,FALSE)</f>
        <v>1</v>
      </c>
    </row>
    <row r="277" spans="1:13">
      <c r="A277" s="6">
        <v>17013</v>
      </c>
      <c r="B277" s="6" t="s">
        <v>1038</v>
      </c>
      <c r="D277" s="6" t="s">
        <v>770</v>
      </c>
      <c r="E277" s="6">
        <v>802</v>
      </c>
      <c r="F277" s="6">
        <v>0</v>
      </c>
      <c r="G277" s="6">
        <v>2007</v>
      </c>
      <c r="H277" s="6">
        <v>13</v>
      </c>
      <c r="I277" s="6" t="s">
        <v>1150</v>
      </c>
      <c r="J277" s="6">
        <v>17014</v>
      </c>
      <c r="K277" s="6">
        <v>17012</v>
      </c>
      <c r="L277" s="6">
        <f>VLOOKUP($B277,排位权重及成就开放等级!$E$4:$G$28,2,FALSE)</f>
        <v>3</v>
      </c>
      <c r="M277" s="6">
        <f>VLOOKUP($B277,排位权重及成就开放等级!$E$4:$G$28,3,FALSE)</f>
        <v>1</v>
      </c>
    </row>
    <row r="278" spans="1:13">
      <c r="A278" s="6">
        <v>17014</v>
      </c>
      <c r="B278" s="6" t="s">
        <v>1038</v>
      </c>
      <c r="D278" s="6" t="s">
        <v>771</v>
      </c>
      <c r="E278" s="6">
        <v>802</v>
      </c>
      <c r="F278" s="6">
        <v>0</v>
      </c>
      <c r="G278" s="6">
        <v>2007</v>
      </c>
      <c r="H278" s="6">
        <v>14</v>
      </c>
      <c r="I278" s="6" t="s">
        <v>1151</v>
      </c>
      <c r="J278" s="6">
        <v>17015</v>
      </c>
      <c r="K278" s="6">
        <v>17013</v>
      </c>
      <c r="L278" s="6">
        <f>VLOOKUP($B278,排位权重及成就开放等级!$E$4:$G$28,2,FALSE)</f>
        <v>3</v>
      </c>
      <c r="M278" s="6">
        <f>VLOOKUP($B278,排位权重及成就开放等级!$E$4:$G$28,3,FALSE)</f>
        <v>1</v>
      </c>
    </row>
    <row r="279" spans="1:13">
      <c r="A279" s="6">
        <v>17015</v>
      </c>
      <c r="B279" s="6" t="s">
        <v>1038</v>
      </c>
      <c r="D279" s="6" t="s">
        <v>772</v>
      </c>
      <c r="E279" s="6">
        <v>802</v>
      </c>
      <c r="F279" s="6">
        <v>0</v>
      </c>
      <c r="G279" s="6">
        <v>2007</v>
      </c>
      <c r="H279" s="6">
        <v>15</v>
      </c>
      <c r="I279" s="6" t="s">
        <v>1152</v>
      </c>
      <c r="J279" s="6">
        <v>17016</v>
      </c>
      <c r="K279" s="6">
        <v>17014</v>
      </c>
      <c r="L279" s="6">
        <f>VLOOKUP($B279,排位权重及成就开放等级!$E$4:$G$28,2,FALSE)</f>
        <v>3</v>
      </c>
      <c r="M279" s="6">
        <f>VLOOKUP($B279,排位权重及成就开放等级!$E$4:$G$28,3,FALSE)</f>
        <v>1</v>
      </c>
    </row>
    <row r="280" spans="1:13">
      <c r="A280" s="6">
        <v>17016</v>
      </c>
      <c r="B280" s="6" t="s">
        <v>1038</v>
      </c>
      <c r="D280" s="6" t="s">
        <v>773</v>
      </c>
      <c r="E280" s="6">
        <v>802</v>
      </c>
      <c r="F280" s="6">
        <v>0</v>
      </c>
      <c r="G280" s="6">
        <v>2007</v>
      </c>
      <c r="H280" s="6">
        <v>16</v>
      </c>
      <c r="I280" s="6" t="s">
        <v>1153</v>
      </c>
      <c r="J280" s="6">
        <v>17017</v>
      </c>
      <c r="K280" s="6">
        <v>17015</v>
      </c>
      <c r="L280" s="6">
        <f>VLOOKUP($B280,排位权重及成就开放等级!$E$4:$G$28,2,FALSE)</f>
        <v>3</v>
      </c>
      <c r="M280" s="6">
        <f>VLOOKUP($B280,排位权重及成就开放等级!$E$4:$G$28,3,FALSE)</f>
        <v>1</v>
      </c>
    </row>
    <row r="281" spans="1:13">
      <c r="A281" s="6">
        <v>17017</v>
      </c>
      <c r="B281" s="6" t="s">
        <v>1038</v>
      </c>
      <c r="D281" s="6" t="s">
        <v>774</v>
      </c>
      <c r="E281" s="6">
        <v>802</v>
      </c>
      <c r="F281" s="6">
        <v>0</v>
      </c>
      <c r="G281" s="6">
        <v>2007</v>
      </c>
      <c r="H281" s="6">
        <v>17</v>
      </c>
      <c r="I281" s="6" t="s">
        <v>1154</v>
      </c>
      <c r="J281" s="6">
        <v>17018</v>
      </c>
      <c r="K281" s="6">
        <v>17016</v>
      </c>
      <c r="L281" s="6">
        <f>VLOOKUP($B281,排位权重及成就开放等级!$E$4:$G$28,2,FALSE)</f>
        <v>3</v>
      </c>
      <c r="M281" s="6">
        <f>VLOOKUP($B281,排位权重及成就开放等级!$E$4:$G$28,3,FALSE)</f>
        <v>1</v>
      </c>
    </row>
    <row r="282" spans="1:13">
      <c r="A282" s="6">
        <v>17018</v>
      </c>
      <c r="B282" s="6" t="s">
        <v>1038</v>
      </c>
      <c r="D282" s="6" t="s">
        <v>775</v>
      </c>
      <c r="E282" s="6">
        <v>802</v>
      </c>
      <c r="F282" s="6">
        <v>0</v>
      </c>
      <c r="G282" s="6">
        <v>2007</v>
      </c>
      <c r="H282" s="6">
        <v>18</v>
      </c>
      <c r="I282" s="6" t="s">
        <v>1155</v>
      </c>
      <c r="J282" s="6">
        <v>17019</v>
      </c>
      <c r="K282" s="6">
        <v>17017</v>
      </c>
      <c r="L282" s="6">
        <f>VLOOKUP($B282,排位权重及成就开放等级!$E$4:$G$28,2,FALSE)</f>
        <v>3</v>
      </c>
      <c r="M282" s="6">
        <f>VLOOKUP($B282,排位权重及成就开放等级!$E$4:$G$28,3,FALSE)</f>
        <v>1</v>
      </c>
    </row>
    <row r="283" spans="1:13">
      <c r="A283" s="6">
        <v>17019</v>
      </c>
      <c r="B283" s="6" t="s">
        <v>1038</v>
      </c>
      <c r="D283" s="6" t="s">
        <v>776</v>
      </c>
      <c r="E283" s="6">
        <v>802</v>
      </c>
      <c r="F283" s="6">
        <v>0</v>
      </c>
      <c r="G283" s="6">
        <v>2007</v>
      </c>
      <c r="H283" s="6">
        <v>19</v>
      </c>
      <c r="I283" s="6" t="s">
        <v>1156</v>
      </c>
      <c r="J283" s="6">
        <v>17020</v>
      </c>
      <c r="K283" s="6">
        <v>17018</v>
      </c>
      <c r="L283" s="6">
        <f>VLOOKUP($B283,排位权重及成就开放等级!$E$4:$G$28,2,FALSE)</f>
        <v>3</v>
      </c>
      <c r="M283" s="6">
        <f>VLOOKUP($B283,排位权重及成就开放等级!$E$4:$G$28,3,FALSE)</f>
        <v>1</v>
      </c>
    </row>
    <row r="284" spans="1:13">
      <c r="A284" s="6">
        <v>17020</v>
      </c>
      <c r="B284" s="6" t="s">
        <v>1038</v>
      </c>
      <c r="D284" s="6" t="s">
        <v>777</v>
      </c>
      <c r="E284" s="6">
        <v>802</v>
      </c>
      <c r="F284" s="6">
        <v>0</v>
      </c>
      <c r="G284" s="6">
        <v>2007</v>
      </c>
      <c r="H284" s="6">
        <v>20</v>
      </c>
      <c r="I284" s="6" t="s">
        <v>1157</v>
      </c>
      <c r="J284" s="6">
        <v>17021</v>
      </c>
      <c r="K284" s="6">
        <v>17019</v>
      </c>
      <c r="L284" s="6">
        <f>VLOOKUP($B284,排位权重及成就开放等级!$E$4:$G$28,2,FALSE)</f>
        <v>3</v>
      </c>
      <c r="M284" s="6">
        <f>VLOOKUP($B284,排位权重及成就开放等级!$E$4:$G$28,3,FALSE)</f>
        <v>1</v>
      </c>
    </row>
    <row r="285" spans="1:13">
      <c r="A285" s="6">
        <v>17021</v>
      </c>
      <c r="B285" s="6" t="s">
        <v>1038</v>
      </c>
      <c r="D285" s="6" t="s">
        <v>778</v>
      </c>
      <c r="E285" s="6">
        <v>802</v>
      </c>
      <c r="F285" s="6">
        <v>0</v>
      </c>
      <c r="G285" s="6">
        <v>2007</v>
      </c>
      <c r="H285" s="6">
        <v>21</v>
      </c>
      <c r="I285" s="6" t="s">
        <v>1158</v>
      </c>
      <c r="J285" s="6">
        <v>17022</v>
      </c>
      <c r="K285" s="6">
        <v>17020</v>
      </c>
      <c r="L285" s="6">
        <f>VLOOKUP($B285,排位权重及成就开放等级!$E$4:$G$28,2,FALSE)</f>
        <v>3</v>
      </c>
      <c r="M285" s="6">
        <f>VLOOKUP($B285,排位权重及成就开放等级!$E$4:$G$28,3,FALSE)</f>
        <v>1</v>
      </c>
    </row>
    <row r="286" spans="1:13">
      <c r="A286" s="6">
        <v>17022</v>
      </c>
      <c r="B286" s="6" t="s">
        <v>1038</v>
      </c>
      <c r="D286" s="6" t="s">
        <v>779</v>
      </c>
      <c r="E286" s="6">
        <v>802</v>
      </c>
      <c r="F286" s="6">
        <v>0</v>
      </c>
      <c r="G286" s="6">
        <v>2007</v>
      </c>
      <c r="H286" s="6">
        <v>22</v>
      </c>
      <c r="I286" s="6" t="s">
        <v>1159</v>
      </c>
      <c r="J286" s="6">
        <v>17023</v>
      </c>
      <c r="K286" s="6">
        <v>17021</v>
      </c>
      <c r="L286" s="6">
        <f>VLOOKUP($B286,排位权重及成就开放等级!$E$4:$G$28,2,FALSE)</f>
        <v>3</v>
      </c>
      <c r="M286" s="6">
        <f>VLOOKUP($B286,排位权重及成就开放等级!$E$4:$G$28,3,FALSE)</f>
        <v>1</v>
      </c>
    </row>
    <row r="287" spans="1:13">
      <c r="A287" s="6">
        <v>17023</v>
      </c>
      <c r="B287" s="6" t="s">
        <v>1038</v>
      </c>
      <c r="D287" s="6" t="s">
        <v>780</v>
      </c>
      <c r="E287" s="6">
        <v>802</v>
      </c>
      <c r="F287" s="6">
        <v>0</v>
      </c>
      <c r="G287" s="6">
        <v>2007</v>
      </c>
      <c r="H287" s="6">
        <v>23</v>
      </c>
      <c r="I287" s="6" t="s">
        <v>1160</v>
      </c>
      <c r="J287" s="6">
        <v>17024</v>
      </c>
      <c r="K287" s="6">
        <v>17022</v>
      </c>
      <c r="L287" s="6">
        <f>VLOOKUP($B287,排位权重及成就开放等级!$E$4:$G$28,2,FALSE)</f>
        <v>3</v>
      </c>
      <c r="M287" s="6">
        <f>VLOOKUP($B287,排位权重及成就开放等级!$E$4:$G$28,3,FALSE)</f>
        <v>1</v>
      </c>
    </row>
    <row r="288" spans="1:13">
      <c r="A288" s="6">
        <v>17024</v>
      </c>
      <c r="B288" s="6" t="s">
        <v>1038</v>
      </c>
      <c r="D288" s="6" t="s">
        <v>781</v>
      </c>
      <c r="E288" s="6">
        <v>802</v>
      </c>
      <c r="F288" s="6">
        <v>0</v>
      </c>
      <c r="G288" s="6">
        <v>2007</v>
      </c>
      <c r="H288" s="6">
        <v>24</v>
      </c>
      <c r="I288" s="6" t="s">
        <v>1161</v>
      </c>
      <c r="J288" s="6">
        <v>17025</v>
      </c>
      <c r="K288" s="6">
        <v>17023</v>
      </c>
      <c r="L288" s="6">
        <f>VLOOKUP($B288,排位权重及成就开放等级!$E$4:$G$28,2,FALSE)</f>
        <v>3</v>
      </c>
      <c r="M288" s="6">
        <f>VLOOKUP($B288,排位权重及成就开放等级!$E$4:$G$28,3,FALSE)</f>
        <v>1</v>
      </c>
    </row>
    <row r="289" spans="1:13">
      <c r="A289" s="6">
        <v>17025</v>
      </c>
      <c r="B289" s="6" t="s">
        <v>1038</v>
      </c>
      <c r="D289" s="6" t="s">
        <v>782</v>
      </c>
      <c r="E289" s="6">
        <v>802</v>
      </c>
      <c r="F289" s="6">
        <v>0</v>
      </c>
      <c r="G289" s="6">
        <v>2007</v>
      </c>
      <c r="H289" s="6">
        <v>25</v>
      </c>
      <c r="I289" s="6" t="s">
        <v>1162</v>
      </c>
      <c r="J289" s="6">
        <v>17026</v>
      </c>
      <c r="K289" s="6">
        <v>17024</v>
      </c>
      <c r="L289" s="6">
        <f>VLOOKUP($B289,排位权重及成就开放等级!$E$4:$G$28,2,FALSE)</f>
        <v>3</v>
      </c>
      <c r="M289" s="6">
        <f>VLOOKUP($B289,排位权重及成就开放等级!$E$4:$G$28,3,FALSE)</f>
        <v>1</v>
      </c>
    </row>
    <row r="290" spans="1:13">
      <c r="A290" s="6">
        <v>17026</v>
      </c>
      <c r="B290" s="6" t="s">
        <v>1038</v>
      </c>
      <c r="D290" s="6" t="s">
        <v>783</v>
      </c>
      <c r="E290" s="6">
        <v>802</v>
      </c>
      <c r="F290" s="6">
        <v>0</v>
      </c>
      <c r="G290" s="6">
        <v>2007</v>
      </c>
      <c r="H290" s="6">
        <v>26</v>
      </c>
      <c r="I290" s="6" t="s">
        <v>1163</v>
      </c>
      <c r="J290" s="6">
        <v>17027</v>
      </c>
      <c r="K290" s="6">
        <v>17025</v>
      </c>
      <c r="L290" s="6">
        <f>VLOOKUP($B290,排位权重及成就开放等级!$E$4:$G$28,2,FALSE)</f>
        <v>3</v>
      </c>
      <c r="M290" s="6">
        <f>VLOOKUP($B290,排位权重及成就开放等级!$E$4:$G$28,3,FALSE)</f>
        <v>1</v>
      </c>
    </row>
    <row r="291" spans="1:13">
      <c r="A291" s="6">
        <v>17027</v>
      </c>
      <c r="B291" s="6" t="s">
        <v>1038</v>
      </c>
      <c r="D291" s="6" t="s">
        <v>784</v>
      </c>
      <c r="E291" s="6">
        <v>802</v>
      </c>
      <c r="F291" s="6">
        <v>0</v>
      </c>
      <c r="G291" s="6">
        <v>2007</v>
      </c>
      <c r="H291" s="6">
        <v>27</v>
      </c>
      <c r="I291" s="6" t="s">
        <v>1164</v>
      </c>
      <c r="J291" s="6">
        <v>17028</v>
      </c>
      <c r="K291" s="6">
        <v>17026</v>
      </c>
      <c r="L291" s="6">
        <f>VLOOKUP($B291,排位权重及成就开放等级!$E$4:$G$28,2,FALSE)</f>
        <v>3</v>
      </c>
      <c r="M291" s="6">
        <f>VLOOKUP($B291,排位权重及成就开放等级!$E$4:$G$28,3,FALSE)</f>
        <v>1</v>
      </c>
    </row>
    <row r="292" spans="1:13">
      <c r="A292" s="6">
        <v>17028</v>
      </c>
      <c r="B292" s="6" t="s">
        <v>1038</v>
      </c>
      <c r="D292" s="6" t="s">
        <v>785</v>
      </c>
      <c r="E292" s="6">
        <v>802</v>
      </c>
      <c r="F292" s="6">
        <v>0</v>
      </c>
      <c r="G292" s="6">
        <v>2007</v>
      </c>
      <c r="H292" s="6">
        <v>28</v>
      </c>
      <c r="I292" s="6" t="s">
        <v>1165</v>
      </c>
      <c r="J292" s="6">
        <v>17029</v>
      </c>
      <c r="K292" s="6">
        <v>17027</v>
      </c>
      <c r="L292" s="6">
        <f>VLOOKUP($B292,排位权重及成就开放等级!$E$4:$G$28,2,FALSE)</f>
        <v>3</v>
      </c>
      <c r="M292" s="6">
        <f>VLOOKUP($B292,排位权重及成就开放等级!$E$4:$G$28,3,FALSE)</f>
        <v>1</v>
      </c>
    </row>
    <row r="293" spans="1:13">
      <c r="A293" s="6">
        <v>17029</v>
      </c>
      <c r="B293" s="6" t="s">
        <v>1038</v>
      </c>
      <c r="D293" s="6" t="s">
        <v>786</v>
      </c>
      <c r="E293" s="6">
        <v>802</v>
      </c>
      <c r="F293" s="6">
        <v>0</v>
      </c>
      <c r="G293" s="6">
        <v>2007</v>
      </c>
      <c r="H293" s="6">
        <v>29</v>
      </c>
      <c r="I293" s="6" t="s">
        <v>1166</v>
      </c>
      <c r="J293" s="6">
        <v>17030</v>
      </c>
      <c r="K293" s="6">
        <v>17028</v>
      </c>
      <c r="L293" s="6">
        <f>VLOOKUP($B293,排位权重及成就开放等级!$E$4:$G$28,2,FALSE)</f>
        <v>3</v>
      </c>
      <c r="M293" s="6">
        <f>VLOOKUP($B293,排位权重及成就开放等级!$E$4:$G$28,3,FALSE)</f>
        <v>1</v>
      </c>
    </row>
    <row r="294" spans="1:13">
      <c r="A294" s="6">
        <v>17030</v>
      </c>
      <c r="B294" s="6" t="s">
        <v>1038</v>
      </c>
      <c r="D294" s="6" t="s">
        <v>787</v>
      </c>
      <c r="E294" s="6">
        <v>802</v>
      </c>
      <c r="F294" s="6">
        <v>0</v>
      </c>
      <c r="G294" s="6">
        <v>2007</v>
      </c>
      <c r="H294" s="6">
        <v>30</v>
      </c>
      <c r="I294" s="6" t="s">
        <v>1167</v>
      </c>
      <c r="J294" s="6">
        <v>17031</v>
      </c>
      <c r="K294" s="6">
        <v>17029</v>
      </c>
      <c r="L294" s="6">
        <f>VLOOKUP($B294,排位权重及成就开放等级!$E$4:$G$28,2,FALSE)</f>
        <v>3</v>
      </c>
      <c r="M294" s="6">
        <f>VLOOKUP($B294,排位权重及成就开放等级!$E$4:$G$28,3,FALSE)</f>
        <v>1</v>
      </c>
    </row>
    <row r="295" spans="1:13">
      <c r="A295" s="6">
        <v>17031</v>
      </c>
      <c r="B295" s="6" t="s">
        <v>1038</v>
      </c>
      <c r="D295" s="6" t="s">
        <v>788</v>
      </c>
      <c r="E295" s="6">
        <v>802</v>
      </c>
      <c r="F295" s="6">
        <v>0</v>
      </c>
      <c r="G295" s="6">
        <v>2007</v>
      </c>
      <c r="H295" s="6">
        <v>31</v>
      </c>
      <c r="I295" s="6" t="s">
        <v>1168</v>
      </c>
      <c r="J295" s="6">
        <v>17032</v>
      </c>
      <c r="K295" s="6">
        <v>17030</v>
      </c>
      <c r="L295" s="6">
        <f>VLOOKUP($B295,排位权重及成就开放等级!$E$4:$G$28,2,FALSE)</f>
        <v>3</v>
      </c>
      <c r="M295" s="6">
        <f>VLOOKUP($B295,排位权重及成就开放等级!$E$4:$G$28,3,FALSE)</f>
        <v>1</v>
      </c>
    </row>
    <row r="296" spans="1:13">
      <c r="A296" s="6">
        <v>17032</v>
      </c>
      <c r="B296" s="6" t="s">
        <v>1038</v>
      </c>
      <c r="D296" s="6" t="s">
        <v>789</v>
      </c>
      <c r="E296" s="6">
        <v>802</v>
      </c>
      <c r="F296" s="6">
        <v>0</v>
      </c>
      <c r="G296" s="6">
        <v>2007</v>
      </c>
      <c r="H296" s="6">
        <v>32</v>
      </c>
      <c r="I296" s="6" t="s">
        <v>1169</v>
      </c>
      <c r="J296" s="6">
        <v>17033</v>
      </c>
      <c r="K296" s="6">
        <v>17031</v>
      </c>
      <c r="L296" s="6">
        <f>VLOOKUP($B296,排位权重及成就开放等级!$E$4:$G$28,2,FALSE)</f>
        <v>3</v>
      </c>
      <c r="M296" s="6">
        <f>VLOOKUP($B296,排位权重及成就开放等级!$E$4:$G$28,3,FALSE)</f>
        <v>1</v>
      </c>
    </row>
    <row r="297" spans="1:13">
      <c r="A297" s="6">
        <v>17033</v>
      </c>
      <c r="B297" s="6" t="s">
        <v>1038</v>
      </c>
      <c r="D297" s="6" t="s">
        <v>790</v>
      </c>
      <c r="E297" s="6">
        <v>802</v>
      </c>
      <c r="F297" s="6">
        <v>0</v>
      </c>
      <c r="G297" s="6">
        <v>2007</v>
      </c>
      <c r="H297" s="6">
        <v>33</v>
      </c>
      <c r="I297" s="6" t="s">
        <v>1170</v>
      </c>
      <c r="J297" s="6">
        <v>17034</v>
      </c>
      <c r="K297" s="6">
        <v>17032</v>
      </c>
      <c r="L297" s="6">
        <f>VLOOKUP($B297,排位权重及成就开放等级!$E$4:$G$28,2,FALSE)</f>
        <v>3</v>
      </c>
      <c r="M297" s="6">
        <f>VLOOKUP($B297,排位权重及成就开放等级!$E$4:$G$28,3,FALSE)</f>
        <v>1</v>
      </c>
    </row>
    <row r="298" spans="1:13">
      <c r="A298" s="6">
        <v>17034</v>
      </c>
      <c r="B298" s="6" t="s">
        <v>1038</v>
      </c>
      <c r="D298" s="6" t="s">
        <v>791</v>
      </c>
      <c r="E298" s="6">
        <v>802</v>
      </c>
      <c r="F298" s="6">
        <v>0</v>
      </c>
      <c r="G298" s="6">
        <v>2007</v>
      </c>
      <c r="H298" s="6">
        <v>34</v>
      </c>
      <c r="I298" s="6" t="s">
        <v>1171</v>
      </c>
      <c r="J298" s="6">
        <v>17035</v>
      </c>
      <c r="K298" s="6">
        <v>17033</v>
      </c>
      <c r="L298" s="6">
        <f>VLOOKUP($B298,排位权重及成就开放等级!$E$4:$G$28,2,FALSE)</f>
        <v>3</v>
      </c>
      <c r="M298" s="6">
        <f>VLOOKUP($B298,排位权重及成就开放等级!$E$4:$G$28,3,FALSE)</f>
        <v>1</v>
      </c>
    </row>
    <row r="299" spans="1:13">
      <c r="A299" s="6">
        <v>17035</v>
      </c>
      <c r="B299" s="6" t="s">
        <v>1038</v>
      </c>
      <c r="D299" s="6" t="s">
        <v>792</v>
      </c>
      <c r="E299" s="6">
        <v>802</v>
      </c>
      <c r="F299" s="6">
        <v>0</v>
      </c>
      <c r="G299" s="6">
        <v>2007</v>
      </c>
      <c r="H299" s="6">
        <v>35</v>
      </c>
      <c r="I299" s="6" t="s">
        <v>1172</v>
      </c>
      <c r="J299" s="6">
        <v>17036</v>
      </c>
      <c r="K299" s="6">
        <v>17034</v>
      </c>
      <c r="L299" s="6">
        <f>VLOOKUP($B299,排位权重及成就开放等级!$E$4:$G$28,2,FALSE)</f>
        <v>3</v>
      </c>
      <c r="M299" s="6">
        <f>VLOOKUP($B299,排位权重及成就开放等级!$E$4:$G$28,3,FALSE)</f>
        <v>1</v>
      </c>
    </row>
    <row r="300" spans="1:13">
      <c r="A300" s="6">
        <v>17036</v>
      </c>
      <c r="B300" s="6" t="s">
        <v>1038</v>
      </c>
      <c r="D300" s="6" t="s">
        <v>793</v>
      </c>
      <c r="E300" s="6">
        <v>802</v>
      </c>
      <c r="F300" s="6">
        <v>0</v>
      </c>
      <c r="G300" s="6">
        <v>2007</v>
      </c>
      <c r="H300" s="6">
        <v>36</v>
      </c>
      <c r="I300" s="6" t="s">
        <v>1173</v>
      </c>
      <c r="J300" s="6">
        <v>17037</v>
      </c>
      <c r="K300" s="6">
        <v>17035</v>
      </c>
      <c r="L300" s="6">
        <f>VLOOKUP($B300,排位权重及成就开放等级!$E$4:$G$28,2,FALSE)</f>
        <v>3</v>
      </c>
      <c r="M300" s="6">
        <f>VLOOKUP($B300,排位权重及成就开放等级!$E$4:$G$28,3,FALSE)</f>
        <v>1</v>
      </c>
    </row>
    <row r="301" spans="1:13">
      <c r="A301" s="6">
        <v>17037</v>
      </c>
      <c r="B301" s="6" t="s">
        <v>1038</v>
      </c>
      <c r="D301" s="6" t="s">
        <v>794</v>
      </c>
      <c r="E301" s="6">
        <v>802</v>
      </c>
      <c r="F301" s="6">
        <v>0</v>
      </c>
      <c r="G301" s="6">
        <v>2007</v>
      </c>
      <c r="H301" s="6">
        <v>37</v>
      </c>
      <c r="I301" s="6" t="s">
        <v>1174</v>
      </c>
      <c r="J301" s="6">
        <v>17038</v>
      </c>
      <c r="K301" s="6">
        <v>17036</v>
      </c>
      <c r="L301" s="6">
        <f>VLOOKUP($B301,排位权重及成就开放等级!$E$4:$G$28,2,FALSE)</f>
        <v>3</v>
      </c>
      <c r="M301" s="6">
        <f>VLOOKUP($B301,排位权重及成就开放等级!$E$4:$G$28,3,FALSE)</f>
        <v>1</v>
      </c>
    </row>
    <row r="302" spans="1:13">
      <c r="A302" s="6">
        <v>17038</v>
      </c>
      <c r="B302" s="6" t="s">
        <v>1038</v>
      </c>
      <c r="D302" s="6" t="s">
        <v>795</v>
      </c>
      <c r="E302" s="6">
        <v>802</v>
      </c>
      <c r="F302" s="6">
        <v>0</v>
      </c>
      <c r="G302" s="6">
        <v>2007</v>
      </c>
      <c r="H302" s="6">
        <v>38</v>
      </c>
      <c r="I302" s="6" t="s">
        <v>1175</v>
      </c>
      <c r="J302" s="6">
        <v>17039</v>
      </c>
      <c r="K302" s="6">
        <v>17037</v>
      </c>
      <c r="L302" s="6">
        <f>VLOOKUP($B302,排位权重及成就开放等级!$E$4:$G$28,2,FALSE)</f>
        <v>3</v>
      </c>
      <c r="M302" s="6">
        <f>VLOOKUP($B302,排位权重及成就开放等级!$E$4:$G$28,3,FALSE)</f>
        <v>1</v>
      </c>
    </row>
    <row r="303" spans="1:13">
      <c r="A303" s="6">
        <v>17039</v>
      </c>
      <c r="B303" s="6" t="s">
        <v>1038</v>
      </c>
      <c r="D303" s="6" t="s">
        <v>796</v>
      </c>
      <c r="E303" s="6">
        <v>802</v>
      </c>
      <c r="F303" s="6">
        <v>0</v>
      </c>
      <c r="G303" s="6">
        <v>2007</v>
      </c>
      <c r="H303" s="6">
        <v>39</v>
      </c>
      <c r="I303" s="6" t="s">
        <v>1176</v>
      </c>
      <c r="J303" s="6">
        <v>17040</v>
      </c>
      <c r="K303" s="6">
        <v>17038</v>
      </c>
      <c r="L303" s="6">
        <f>VLOOKUP($B303,排位权重及成就开放等级!$E$4:$G$28,2,FALSE)</f>
        <v>3</v>
      </c>
      <c r="M303" s="6">
        <f>VLOOKUP($B303,排位权重及成就开放等级!$E$4:$G$28,3,FALSE)</f>
        <v>1</v>
      </c>
    </row>
    <row r="304" spans="1:13">
      <c r="A304" s="6">
        <v>17040</v>
      </c>
      <c r="B304" s="6" t="s">
        <v>1038</v>
      </c>
      <c r="D304" s="6" t="s">
        <v>797</v>
      </c>
      <c r="E304" s="6">
        <v>802</v>
      </c>
      <c r="F304" s="6">
        <v>0</v>
      </c>
      <c r="G304" s="6">
        <v>2007</v>
      </c>
      <c r="H304" s="6">
        <v>40</v>
      </c>
      <c r="I304" s="6" t="s">
        <v>1177</v>
      </c>
      <c r="J304" s="6">
        <v>17041</v>
      </c>
      <c r="K304" s="6">
        <v>17039</v>
      </c>
      <c r="L304" s="6">
        <f>VLOOKUP($B304,排位权重及成就开放等级!$E$4:$G$28,2,FALSE)</f>
        <v>3</v>
      </c>
      <c r="M304" s="6">
        <f>VLOOKUP($B304,排位权重及成就开放等级!$E$4:$G$28,3,FALSE)</f>
        <v>1</v>
      </c>
    </row>
    <row r="305" spans="1:13">
      <c r="A305" s="6">
        <v>17041</v>
      </c>
      <c r="B305" s="6" t="s">
        <v>1038</v>
      </c>
      <c r="D305" s="6" t="s">
        <v>798</v>
      </c>
      <c r="E305" s="6">
        <v>802</v>
      </c>
      <c r="F305" s="6">
        <v>0</v>
      </c>
      <c r="G305" s="6">
        <v>2007</v>
      </c>
      <c r="H305" s="6">
        <v>41</v>
      </c>
      <c r="I305" s="6" t="s">
        <v>1178</v>
      </c>
      <c r="J305" s="6">
        <v>17042</v>
      </c>
      <c r="K305" s="6">
        <v>17040</v>
      </c>
      <c r="L305" s="6">
        <f>VLOOKUP($B305,排位权重及成就开放等级!$E$4:$G$28,2,FALSE)</f>
        <v>3</v>
      </c>
      <c r="M305" s="6">
        <f>VLOOKUP($B305,排位权重及成就开放等级!$E$4:$G$28,3,FALSE)</f>
        <v>1</v>
      </c>
    </row>
    <row r="306" spans="1:13">
      <c r="A306" s="6">
        <v>17042</v>
      </c>
      <c r="B306" s="6" t="s">
        <v>1038</v>
      </c>
      <c r="D306" s="6" t="s">
        <v>799</v>
      </c>
      <c r="E306" s="6">
        <v>802</v>
      </c>
      <c r="F306" s="6">
        <v>0</v>
      </c>
      <c r="G306" s="6">
        <v>2007</v>
      </c>
      <c r="H306" s="6">
        <v>42</v>
      </c>
      <c r="I306" s="6" t="s">
        <v>1179</v>
      </c>
      <c r="J306" s="6">
        <v>17043</v>
      </c>
      <c r="K306" s="6">
        <v>17041</v>
      </c>
      <c r="L306" s="6">
        <f>VLOOKUP($B306,排位权重及成就开放等级!$E$4:$G$28,2,FALSE)</f>
        <v>3</v>
      </c>
      <c r="M306" s="6">
        <f>VLOOKUP($B306,排位权重及成就开放等级!$E$4:$G$28,3,FALSE)</f>
        <v>1</v>
      </c>
    </row>
    <row r="307" spans="1:13">
      <c r="A307" s="6">
        <v>17043</v>
      </c>
      <c r="B307" s="6" t="s">
        <v>1038</v>
      </c>
      <c r="D307" s="6" t="s">
        <v>800</v>
      </c>
      <c r="E307" s="6">
        <v>802</v>
      </c>
      <c r="F307" s="6">
        <v>0</v>
      </c>
      <c r="G307" s="6">
        <v>2007</v>
      </c>
      <c r="H307" s="6">
        <v>43</v>
      </c>
      <c r="I307" s="6" t="s">
        <v>1180</v>
      </c>
      <c r="J307" s="6">
        <v>17044</v>
      </c>
      <c r="K307" s="6">
        <v>17042</v>
      </c>
      <c r="L307" s="6">
        <f>VLOOKUP($B307,排位权重及成就开放等级!$E$4:$G$28,2,FALSE)</f>
        <v>3</v>
      </c>
      <c r="M307" s="6">
        <f>VLOOKUP($B307,排位权重及成就开放等级!$E$4:$G$28,3,FALSE)</f>
        <v>1</v>
      </c>
    </row>
    <row r="308" spans="1:13">
      <c r="A308" s="6">
        <v>17044</v>
      </c>
      <c r="B308" s="6" t="s">
        <v>1038</v>
      </c>
      <c r="D308" s="6" t="s">
        <v>801</v>
      </c>
      <c r="E308" s="6">
        <v>802</v>
      </c>
      <c r="F308" s="6">
        <v>0</v>
      </c>
      <c r="G308" s="6">
        <v>2007</v>
      </c>
      <c r="H308" s="6">
        <v>44</v>
      </c>
      <c r="I308" s="6" t="s">
        <v>1181</v>
      </c>
      <c r="J308" s="6">
        <v>17045</v>
      </c>
      <c r="K308" s="6">
        <v>17043</v>
      </c>
      <c r="L308" s="6">
        <f>VLOOKUP($B308,排位权重及成就开放等级!$E$4:$G$28,2,FALSE)</f>
        <v>3</v>
      </c>
      <c r="M308" s="6">
        <f>VLOOKUP($B308,排位权重及成就开放等级!$E$4:$G$28,3,FALSE)</f>
        <v>1</v>
      </c>
    </row>
    <row r="309" spans="1:13">
      <c r="A309" s="6">
        <v>17045</v>
      </c>
      <c r="B309" s="6" t="s">
        <v>1038</v>
      </c>
      <c r="D309" s="6" t="s">
        <v>802</v>
      </c>
      <c r="E309" s="6">
        <v>802</v>
      </c>
      <c r="F309" s="6">
        <v>0</v>
      </c>
      <c r="G309" s="6">
        <v>2007</v>
      </c>
      <c r="H309" s="6">
        <v>45</v>
      </c>
      <c r="I309" s="6" t="s">
        <v>1182</v>
      </c>
      <c r="J309" s="6">
        <v>17046</v>
      </c>
      <c r="K309" s="6">
        <v>17044</v>
      </c>
      <c r="L309" s="6">
        <f>VLOOKUP($B309,排位权重及成就开放等级!$E$4:$G$28,2,FALSE)</f>
        <v>3</v>
      </c>
      <c r="M309" s="6">
        <f>VLOOKUP($B309,排位权重及成就开放等级!$E$4:$G$28,3,FALSE)</f>
        <v>1</v>
      </c>
    </row>
    <row r="310" spans="1:13">
      <c r="A310" s="6">
        <v>17046</v>
      </c>
      <c r="B310" s="6" t="s">
        <v>1038</v>
      </c>
      <c r="D310" s="6" t="s">
        <v>803</v>
      </c>
      <c r="E310" s="6">
        <v>802</v>
      </c>
      <c r="F310" s="6">
        <v>0</v>
      </c>
      <c r="G310" s="6">
        <v>2007</v>
      </c>
      <c r="H310" s="6">
        <v>46</v>
      </c>
      <c r="I310" s="6" t="s">
        <v>1183</v>
      </c>
      <c r="J310" s="6">
        <v>17047</v>
      </c>
      <c r="K310" s="6">
        <v>17045</v>
      </c>
      <c r="L310" s="6">
        <f>VLOOKUP($B310,排位权重及成就开放等级!$E$4:$G$28,2,FALSE)</f>
        <v>3</v>
      </c>
      <c r="M310" s="6">
        <f>VLOOKUP($B310,排位权重及成就开放等级!$E$4:$G$28,3,FALSE)</f>
        <v>1</v>
      </c>
    </row>
    <row r="311" spans="1:13">
      <c r="A311" s="6">
        <v>17047</v>
      </c>
      <c r="B311" s="6" t="s">
        <v>1038</v>
      </c>
      <c r="D311" s="6" t="s">
        <v>804</v>
      </c>
      <c r="E311" s="6">
        <v>802</v>
      </c>
      <c r="F311" s="6">
        <v>0</v>
      </c>
      <c r="G311" s="6">
        <v>2007</v>
      </c>
      <c r="H311" s="6">
        <v>47</v>
      </c>
      <c r="I311" s="6" t="s">
        <v>1184</v>
      </c>
      <c r="J311" s="6">
        <v>17048</v>
      </c>
      <c r="K311" s="6">
        <v>17046</v>
      </c>
      <c r="L311" s="6">
        <f>VLOOKUP($B311,排位权重及成就开放等级!$E$4:$G$28,2,FALSE)</f>
        <v>3</v>
      </c>
      <c r="M311" s="6">
        <f>VLOOKUP($B311,排位权重及成就开放等级!$E$4:$G$28,3,FALSE)</f>
        <v>1</v>
      </c>
    </row>
    <row r="312" spans="1:13">
      <c r="A312" s="6">
        <v>17048</v>
      </c>
      <c r="B312" s="6" t="s">
        <v>1038</v>
      </c>
      <c r="D312" s="6" t="s">
        <v>805</v>
      </c>
      <c r="E312" s="6">
        <v>802</v>
      </c>
      <c r="F312" s="6">
        <v>0</v>
      </c>
      <c r="G312" s="6">
        <v>2007</v>
      </c>
      <c r="H312" s="6">
        <v>48</v>
      </c>
      <c r="I312" s="6" t="s">
        <v>1185</v>
      </c>
      <c r="J312" s="6">
        <v>17049</v>
      </c>
      <c r="K312" s="6">
        <v>17047</v>
      </c>
      <c r="L312" s="6">
        <f>VLOOKUP($B312,排位权重及成就开放等级!$E$4:$G$28,2,FALSE)</f>
        <v>3</v>
      </c>
      <c r="M312" s="6">
        <f>VLOOKUP($B312,排位权重及成就开放等级!$E$4:$G$28,3,FALSE)</f>
        <v>1</v>
      </c>
    </row>
    <row r="313" spans="1:13">
      <c r="A313" s="6">
        <v>17049</v>
      </c>
      <c r="B313" s="6" t="s">
        <v>1038</v>
      </c>
      <c r="D313" s="6" t="s">
        <v>806</v>
      </c>
      <c r="E313" s="6">
        <v>802</v>
      </c>
      <c r="F313" s="6">
        <v>0</v>
      </c>
      <c r="G313" s="6">
        <v>2007</v>
      </c>
      <c r="H313" s="6">
        <v>49</v>
      </c>
      <c r="I313" s="6" t="s">
        <v>1186</v>
      </c>
      <c r="J313" s="6">
        <v>17050</v>
      </c>
      <c r="K313" s="6">
        <v>17048</v>
      </c>
      <c r="L313" s="6">
        <f>VLOOKUP($B313,排位权重及成就开放等级!$E$4:$G$28,2,FALSE)</f>
        <v>3</v>
      </c>
      <c r="M313" s="6">
        <f>VLOOKUP($B313,排位权重及成就开放等级!$E$4:$G$28,3,FALSE)</f>
        <v>1</v>
      </c>
    </row>
    <row r="314" spans="1:13">
      <c r="A314" s="6">
        <v>17050</v>
      </c>
      <c r="B314" s="6" t="s">
        <v>1038</v>
      </c>
      <c r="D314" s="6" t="s">
        <v>807</v>
      </c>
      <c r="E314" s="6">
        <v>802</v>
      </c>
      <c r="F314" s="6">
        <v>0</v>
      </c>
      <c r="G314" s="6">
        <v>2007</v>
      </c>
      <c r="H314" s="6">
        <v>50</v>
      </c>
      <c r="I314" s="6" t="s">
        <v>1187</v>
      </c>
      <c r="J314" s="6">
        <v>17051</v>
      </c>
      <c r="K314" s="6">
        <v>17049</v>
      </c>
      <c r="L314" s="6">
        <f>VLOOKUP($B314,排位权重及成就开放等级!$E$4:$G$28,2,FALSE)</f>
        <v>3</v>
      </c>
      <c r="M314" s="6">
        <f>VLOOKUP($B314,排位权重及成就开放等级!$E$4:$G$28,3,FALSE)</f>
        <v>1</v>
      </c>
    </row>
    <row r="315" spans="1:13">
      <c r="A315" s="6">
        <v>17051</v>
      </c>
      <c r="B315" s="6" t="s">
        <v>1038</v>
      </c>
      <c r="D315" s="6" t="s">
        <v>808</v>
      </c>
      <c r="E315" s="6">
        <v>802</v>
      </c>
      <c r="F315" s="6">
        <v>0</v>
      </c>
      <c r="G315" s="6">
        <v>2007</v>
      </c>
      <c r="H315" s="6">
        <v>51</v>
      </c>
      <c r="I315" s="6" t="s">
        <v>1188</v>
      </c>
      <c r="J315" s="6">
        <v>17052</v>
      </c>
      <c r="K315" s="6">
        <v>17050</v>
      </c>
      <c r="L315" s="6">
        <f>VLOOKUP($B315,排位权重及成就开放等级!$E$4:$G$28,2,FALSE)</f>
        <v>3</v>
      </c>
      <c r="M315" s="6">
        <f>VLOOKUP($B315,排位权重及成就开放等级!$E$4:$G$28,3,FALSE)</f>
        <v>1</v>
      </c>
    </row>
    <row r="316" spans="1:13">
      <c r="A316" s="6">
        <v>17052</v>
      </c>
      <c r="B316" s="6" t="s">
        <v>1038</v>
      </c>
      <c r="D316" s="6" t="s">
        <v>809</v>
      </c>
      <c r="E316" s="6">
        <v>802</v>
      </c>
      <c r="F316" s="6">
        <v>0</v>
      </c>
      <c r="G316" s="6">
        <v>2007</v>
      </c>
      <c r="H316" s="6">
        <v>52</v>
      </c>
      <c r="I316" s="6" t="s">
        <v>1189</v>
      </c>
      <c r="J316" s="6">
        <v>17053</v>
      </c>
      <c r="K316" s="6">
        <v>17051</v>
      </c>
      <c r="L316" s="6">
        <f>VLOOKUP($B316,排位权重及成就开放等级!$E$4:$G$28,2,FALSE)</f>
        <v>3</v>
      </c>
      <c r="M316" s="6">
        <f>VLOOKUP($B316,排位权重及成就开放等级!$E$4:$G$28,3,FALSE)</f>
        <v>1</v>
      </c>
    </row>
    <row r="317" spans="1:13">
      <c r="A317" s="6">
        <v>17053</v>
      </c>
      <c r="B317" s="6" t="s">
        <v>1038</v>
      </c>
      <c r="D317" s="6" t="s">
        <v>810</v>
      </c>
      <c r="E317" s="6">
        <v>802</v>
      </c>
      <c r="F317" s="6">
        <v>0</v>
      </c>
      <c r="G317" s="6">
        <v>2007</v>
      </c>
      <c r="H317" s="6">
        <v>53</v>
      </c>
      <c r="I317" s="6" t="s">
        <v>1190</v>
      </c>
      <c r="J317" s="6">
        <v>17054</v>
      </c>
      <c r="K317" s="6">
        <v>17052</v>
      </c>
      <c r="L317" s="6">
        <f>VLOOKUP($B317,排位权重及成就开放等级!$E$4:$G$28,2,FALSE)</f>
        <v>3</v>
      </c>
      <c r="M317" s="6">
        <f>VLOOKUP($B317,排位权重及成就开放等级!$E$4:$G$28,3,FALSE)</f>
        <v>1</v>
      </c>
    </row>
    <row r="318" spans="1:13">
      <c r="A318" s="6">
        <v>17054</v>
      </c>
      <c r="B318" s="6" t="s">
        <v>1038</v>
      </c>
      <c r="D318" s="6" t="s">
        <v>811</v>
      </c>
      <c r="E318" s="6">
        <v>802</v>
      </c>
      <c r="F318" s="6">
        <v>0</v>
      </c>
      <c r="G318" s="6">
        <v>2007</v>
      </c>
      <c r="H318" s="6">
        <v>54</v>
      </c>
      <c r="I318" s="6" t="s">
        <v>1191</v>
      </c>
      <c r="J318" s="6">
        <v>17055</v>
      </c>
      <c r="K318" s="6">
        <v>17053</v>
      </c>
      <c r="L318" s="6">
        <f>VLOOKUP($B318,排位权重及成就开放等级!$E$4:$G$28,2,FALSE)</f>
        <v>3</v>
      </c>
      <c r="M318" s="6">
        <f>VLOOKUP($B318,排位权重及成就开放等级!$E$4:$G$28,3,FALSE)</f>
        <v>1</v>
      </c>
    </row>
    <row r="319" spans="1:13">
      <c r="A319" s="6">
        <v>17055</v>
      </c>
      <c r="B319" s="6" t="s">
        <v>1038</v>
      </c>
      <c r="D319" s="6" t="s">
        <v>812</v>
      </c>
      <c r="E319" s="6">
        <v>802</v>
      </c>
      <c r="F319" s="6">
        <v>0</v>
      </c>
      <c r="G319" s="6">
        <v>2007</v>
      </c>
      <c r="H319" s="6">
        <v>55</v>
      </c>
      <c r="I319" s="6" t="s">
        <v>1192</v>
      </c>
      <c r="J319" s="6">
        <v>17056</v>
      </c>
      <c r="K319" s="6">
        <v>17054</v>
      </c>
      <c r="L319" s="6">
        <f>VLOOKUP($B319,排位权重及成就开放等级!$E$4:$G$28,2,FALSE)</f>
        <v>3</v>
      </c>
      <c r="M319" s="6">
        <f>VLOOKUP($B319,排位权重及成就开放等级!$E$4:$G$28,3,FALSE)</f>
        <v>1</v>
      </c>
    </row>
    <row r="320" spans="1:13">
      <c r="A320" s="6">
        <v>17056</v>
      </c>
      <c r="B320" s="6" t="s">
        <v>1038</v>
      </c>
      <c r="D320" s="6" t="s">
        <v>813</v>
      </c>
      <c r="E320" s="6">
        <v>802</v>
      </c>
      <c r="F320" s="6">
        <v>0</v>
      </c>
      <c r="G320" s="6">
        <v>2007</v>
      </c>
      <c r="H320" s="6">
        <v>56</v>
      </c>
      <c r="I320" s="6" t="s">
        <v>1193</v>
      </c>
      <c r="J320" s="6">
        <v>17057</v>
      </c>
      <c r="K320" s="6">
        <v>17055</v>
      </c>
      <c r="L320" s="6">
        <f>VLOOKUP($B320,排位权重及成就开放等级!$E$4:$G$28,2,FALSE)</f>
        <v>3</v>
      </c>
      <c r="M320" s="6">
        <f>VLOOKUP($B320,排位权重及成就开放等级!$E$4:$G$28,3,FALSE)</f>
        <v>1</v>
      </c>
    </row>
    <row r="321" spans="1:13">
      <c r="A321" s="6">
        <v>17057</v>
      </c>
      <c r="B321" s="6" t="s">
        <v>1038</v>
      </c>
      <c r="D321" s="6" t="s">
        <v>814</v>
      </c>
      <c r="E321" s="6">
        <v>802</v>
      </c>
      <c r="F321" s="6">
        <v>0</v>
      </c>
      <c r="G321" s="6">
        <v>2007</v>
      </c>
      <c r="H321" s="6">
        <v>57</v>
      </c>
      <c r="I321" s="6" t="s">
        <v>1194</v>
      </c>
      <c r="J321" s="6">
        <v>17058</v>
      </c>
      <c r="K321" s="6">
        <v>17056</v>
      </c>
      <c r="L321" s="6">
        <f>VLOOKUP($B321,排位权重及成就开放等级!$E$4:$G$28,2,FALSE)</f>
        <v>3</v>
      </c>
      <c r="M321" s="6">
        <f>VLOOKUP($B321,排位权重及成就开放等级!$E$4:$G$28,3,FALSE)</f>
        <v>1</v>
      </c>
    </row>
    <row r="322" spans="1:13">
      <c r="A322" s="6">
        <v>17058</v>
      </c>
      <c r="B322" s="6" t="s">
        <v>1038</v>
      </c>
      <c r="D322" s="6" t="s">
        <v>815</v>
      </c>
      <c r="E322" s="6">
        <v>802</v>
      </c>
      <c r="F322" s="6">
        <v>0</v>
      </c>
      <c r="G322" s="6">
        <v>2007</v>
      </c>
      <c r="H322" s="6">
        <v>58</v>
      </c>
      <c r="I322" s="6" t="s">
        <v>1195</v>
      </c>
      <c r="J322" s="6">
        <v>17059</v>
      </c>
      <c r="K322" s="6">
        <v>17057</v>
      </c>
      <c r="L322" s="6">
        <f>VLOOKUP($B322,排位权重及成就开放等级!$E$4:$G$28,2,FALSE)</f>
        <v>3</v>
      </c>
      <c r="M322" s="6">
        <f>VLOOKUP($B322,排位权重及成就开放等级!$E$4:$G$28,3,FALSE)</f>
        <v>1</v>
      </c>
    </row>
    <row r="323" spans="1:13">
      <c r="A323" s="6">
        <v>17059</v>
      </c>
      <c r="B323" s="6" t="s">
        <v>1038</v>
      </c>
      <c r="D323" s="6" t="s">
        <v>816</v>
      </c>
      <c r="E323" s="6">
        <v>802</v>
      </c>
      <c r="F323" s="6">
        <v>0</v>
      </c>
      <c r="G323" s="6">
        <v>2007</v>
      </c>
      <c r="H323" s="6">
        <v>59</v>
      </c>
      <c r="I323" s="6" t="s">
        <v>1196</v>
      </c>
      <c r="J323" s="6">
        <v>17060</v>
      </c>
      <c r="K323" s="6">
        <v>17058</v>
      </c>
      <c r="L323" s="6">
        <f>VLOOKUP($B323,排位权重及成就开放等级!$E$4:$G$28,2,FALSE)</f>
        <v>3</v>
      </c>
      <c r="M323" s="6">
        <f>VLOOKUP($B323,排位权重及成就开放等级!$E$4:$G$28,3,FALSE)</f>
        <v>1</v>
      </c>
    </row>
    <row r="324" spans="1:13">
      <c r="A324" s="6">
        <v>17060</v>
      </c>
      <c r="B324" s="6" t="s">
        <v>1038</v>
      </c>
      <c r="D324" s="6" t="s">
        <v>817</v>
      </c>
      <c r="E324" s="6">
        <v>802</v>
      </c>
      <c r="F324" s="6">
        <v>0</v>
      </c>
      <c r="G324" s="6">
        <v>2007</v>
      </c>
      <c r="H324" s="6">
        <v>60</v>
      </c>
      <c r="I324" s="6" t="s">
        <v>1197</v>
      </c>
      <c r="J324" s="6">
        <v>17061</v>
      </c>
      <c r="K324" s="6">
        <v>17059</v>
      </c>
      <c r="L324" s="6">
        <f>VLOOKUP($B324,排位权重及成就开放等级!$E$4:$G$28,2,FALSE)</f>
        <v>3</v>
      </c>
      <c r="M324" s="6">
        <f>VLOOKUP($B324,排位权重及成就开放等级!$E$4:$G$28,3,FALSE)</f>
        <v>1</v>
      </c>
    </row>
    <row r="325" spans="1:13">
      <c r="A325" s="6">
        <v>17061</v>
      </c>
      <c r="B325" s="6" t="s">
        <v>1038</v>
      </c>
      <c r="D325" s="6" t="s">
        <v>818</v>
      </c>
      <c r="E325" s="6">
        <v>802</v>
      </c>
      <c r="F325" s="6">
        <v>0</v>
      </c>
      <c r="G325" s="6">
        <v>2007</v>
      </c>
      <c r="H325" s="6">
        <v>61</v>
      </c>
      <c r="I325" s="6" t="s">
        <v>1198</v>
      </c>
      <c r="J325" s="6">
        <v>17062</v>
      </c>
      <c r="K325" s="6">
        <v>17060</v>
      </c>
      <c r="L325" s="6">
        <f>VLOOKUP($B325,排位权重及成就开放等级!$E$4:$G$28,2,FALSE)</f>
        <v>3</v>
      </c>
      <c r="M325" s="6">
        <f>VLOOKUP($B325,排位权重及成就开放等级!$E$4:$G$28,3,FALSE)</f>
        <v>1</v>
      </c>
    </row>
    <row r="326" spans="1:13">
      <c r="A326" s="6">
        <v>17062</v>
      </c>
      <c r="B326" s="6" t="s">
        <v>1038</v>
      </c>
      <c r="D326" s="6" t="s">
        <v>819</v>
      </c>
      <c r="E326" s="6">
        <v>802</v>
      </c>
      <c r="F326" s="6">
        <v>0</v>
      </c>
      <c r="G326" s="6">
        <v>2007</v>
      </c>
      <c r="H326" s="6">
        <v>62</v>
      </c>
      <c r="I326" s="6" t="s">
        <v>1199</v>
      </c>
      <c r="J326" s="6">
        <v>17063</v>
      </c>
      <c r="K326" s="6">
        <v>17061</v>
      </c>
      <c r="L326" s="6">
        <f>VLOOKUP($B326,排位权重及成就开放等级!$E$4:$G$28,2,FALSE)</f>
        <v>3</v>
      </c>
      <c r="M326" s="6">
        <f>VLOOKUP($B326,排位权重及成就开放等级!$E$4:$G$28,3,FALSE)</f>
        <v>1</v>
      </c>
    </row>
    <row r="327" spans="1:13">
      <c r="A327" s="6">
        <v>17063</v>
      </c>
      <c r="B327" s="6" t="s">
        <v>1038</v>
      </c>
      <c r="D327" s="6" t="s">
        <v>820</v>
      </c>
      <c r="E327" s="6">
        <v>802</v>
      </c>
      <c r="F327" s="6">
        <v>0</v>
      </c>
      <c r="G327" s="6">
        <v>2007</v>
      </c>
      <c r="H327" s="6">
        <v>63</v>
      </c>
      <c r="I327" s="6" t="s">
        <v>1200</v>
      </c>
      <c r="J327" s="6">
        <v>17064</v>
      </c>
      <c r="K327" s="6">
        <v>17062</v>
      </c>
      <c r="L327" s="6">
        <f>VLOOKUP($B327,排位权重及成就开放等级!$E$4:$G$28,2,FALSE)</f>
        <v>3</v>
      </c>
      <c r="M327" s="6">
        <f>VLOOKUP($B327,排位权重及成就开放等级!$E$4:$G$28,3,FALSE)</f>
        <v>1</v>
      </c>
    </row>
    <row r="328" spans="1:13">
      <c r="A328" s="6">
        <v>17064</v>
      </c>
      <c r="B328" s="6" t="s">
        <v>1038</v>
      </c>
      <c r="D328" s="6" t="s">
        <v>821</v>
      </c>
      <c r="E328" s="6">
        <v>802</v>
      </c>
      <c r="F328" s="6">
        <v>0</v>
      </c>
      <c r="G328" s="6">
        <v>2007</v>
      </c>
      <c r="H328" s="6">
        <v>64</v>
      </c>
      <c r="I328" s="6" t="s">
        <v>1201</v>
      </c>
      <c r="J328" s="6">
        <v>17065</v>
      </c>
      <c r="K328" s="6">
        <v>17063</v>
      </c>
      <c r="L328" s="6">
        <f>VLOOKUP($B328,排位权重及成就开放等级!$E$4:$G$28,2,FALSE)</f>
        <v>3</v>
      </c>
      <c r="M328" s="6">
        <f>VLOOKUP($B328,排位权重及成就开放等级!$E$4:$G$28,3,FALSE)</f>
        <v>1</v>
      </c>
    </row>
    <row r="329" spans="1:13">
      <c r="A329" s="6">
        <v>17065</v>
      </c>
      <c r="B329" s="6" t="s">
        <v>1038</v>
      </c>
      <c r="D329" s="6" t="s">
        <v>822</v>
      </c>
      <c r="E329" s="6">
        <v>802</v>
      </c>
      <c r="F329" s="6">
        <v>0</v>
      </c>
      <c r="G329" s="6">
        <v>2007</v>
      </c>
      <c r="H329" s="6">
        <v>65</v>
      </c>
      <c r="I329" s="6" t="s">
        <v>1202</v>
      </c>
      <c r="J329" s="6">
        <v>17066</v>
      </c>
      <c r="K329" s="6">
        <v>17064</v>
      </c>
      <c r="L329" s="6">
        <f>VLOOKUP($B329,排位权重及成就开放等级!$E$4:$G$28,2,FALSE)</f>
        <v>3</v>
      </c>
      <c r="M329" s="6">
        <f>VLOOKUP($B329,排位权重及成就开放等级!$E$4:$G$28,3,FALSE)</f>
        <v>1</v>
      </c>
    </row>
    <row r="330" spans="1:13">
      <c r="A330" s="6">
        <v>17066</v>
      </c>
      <c r="B330" s="6" t="s">
        <v>1038</v>
      </c>
      <c r="D330" s="6" t="s">
        <v>823</v>
      </c>
      <c r="E330" s="6">
        <v>802</v>
      </c>
      <c r="F330" s="6">
        <v>0</v>
      </c>
      <c r="G330" s="6">
        <v>2007</v>
      </c>
      <c r="H330" s="6">
        <v>66</v>
      </c>
      <c r="I330" s="6" t="s">
        <v>1203</v>
      </c>
      <c r="J330" s="6">
        <v>17067</v>
      </c>
      <c r="K330" s="6">
        <v>17065</v>
      </c>
      <c r="L330" s="6">
        <f>VLOOKUP($B330,排位权重及成就开放等级!$E$4:$G$28,2,FALSE)</f>
        <v>3</v>
      </c>
      <c r="M330" s="6">
        <f>VLOOKUP($B330,排位权重及成就开放等级!$E$4:$G$28,3,FALSE)</f>
        <v>1</v>
      </c>
    </row>
    <row r="331" spans="1:13">
      <c r="A331" s="6">
        <v>17067</v>
      </c>
      <c r="B331" s="6" t="s">
        <v>1038</v>
      </c>
      <c r="D331" s="6" t="s">
        <v>824</v>
      </c>
      <c r="E331" s="6">
        <v>802</v>
      </c>
      <c r="F331" s="6">
        <v>0</v>
      </c>
      <c r="G331" s="6">
        <v>2007</v>
      </c>
      <c r="H331" s="6">
        <v>67</v>
      </c>
      <c r="I331" s="6" t="s">
        <v>1204</v>
      </c>
      <c r="J331" s="6">
        <v>17068</v>
      </c>
      <c r="K331" s="6">
        <v>17066</v>
      </c>
      <c r="L331" s="6">
        <f>VLOOKUP($B331,排位权重及成就开放等级!$E$4:$G$28,2,FALSE)</f>
        <v>3</v>
      </c>
      <c r="M331" s="6">
        <f>VLOOKUP($B331,排位权重及成就开放等级!$E$4:$G$28,3,FALSE)</f>
        <v>1</v>
      </c>
    </row>
    <row r="332" spans="1:13">
      <c r="A332" s="6">
        <v>17068</v>
      </c>
      <c r="B332" s="6" t="s">
        <v>1038</v>
      </c>
      <c r="D332" s="6" t="s">
        <v>825</v>
      </c>
      <c r="E332" s="6">
        <v>802</v>
      </c>
      <c r="F332" s="6">
        <v>0</v>
      </c>
      <c r="G332" s="6">
        <v>2007</v>
      </c>
      <c r="H332" s="6">
        <v>68</v>
      </c>
      <c r="I332" s="6" t="s">
        <v>1205</v>
      </c>
      <c r="J332" s="6">
        <v>17069</v>
      </c>
      <c r="K332" s="6">
        <v>17067</v>
      </c>
      <c r="L332" s="6">
        <f>VLOOKUP($B332,排位权重及成就开放等级!$E$4:$G$28,2,FALSE)</f>
        <v>3</v>
      </c>
      <c r="M332" s="6">
        <f>VLOOKUP($B332,排位权重及成就开放等级!$E$4:$G$28,3,FALSE)</f>
        <v>1</v>
      </c>
    </row>
    <row r="333" spans="1:13">
      <c r="A333" s="6">
        <v>17069</v>
      </c>
      <c r="B333" s="6" t="s">
        <v>1038</v>
      </c>
      <c r="D333" s="6" t="s">
        <v>826</v>
      </c>
      <c r="E333" s="6">
        <v>802</v>
      </c>
      <c r="F333" s="6">
        <v>0</v>
      </c>
      <c r="G333" s="6">
        <v>2007</v>
      </c>
      <c r="H333" s="6">
        <v>69</v>
      </c>
      <c r="I333" s="6" t="s">
        <v>1206</v>
      </c>
      <c r="J333" s="6">
        <v>17070</v>
      </c>
      <c r="K333" s="6">
        <v>17068</v>
      </c>
      <c r="L333" s="6">
        <f>VLOOKUP($B333,排位权重及成就开放等级!$E$4:$G$28,2,FALSE)</f>
        <v>3</v>
      </c>
      <c r="M333" s="6">
        <f>VLOOKUP($B333,排位权重及成就开放等级!$E$4:$G$28,3,FALSE)</f>
        <v>1</v>
      </c>
    </row>
    <row r="334" spans="1:13">
      <c r="A334" s="6">
        <v>17070</v>
      </c>
      <c r="B334" s="6" t="s">
        <v>1038</v>
      </c>
      <c r="D334" s="6" t="s">
        <v>827</v>
      </c>
      <c r="E334" s="6">
        <v>802</v>
      </c>
      <c r="F334" s="6">
        <v>0</v>
      </c>
      <c r="G334" s="6">
        <v>2007</v>
      </c>
      <c r="H334" s="6">
        <v>70</v>
      </c>
      <c r="I334" s="6" t="s">
        <v>1207</v>
      </c>
      <c r="J334" s="6">
        <v>17071</v>
      </c>
      <c r="K334" s="6">
        <v>17069</v>
      </c>
      <c r="L334" s="6">
        <f>VLOOKUP($B334,排位权重及成就开放等级!$E$4:$G$28,2,FALSE)</f>
        <v>3</v>
      </c>
      <c r="M334" s="6">
        <f>VLOOKUP($B334,排位权重及成就开放等级!$E$4:$G$28,3,FALSE)</f>
        <v>1</v>
      </c>
    </row>
    <row r="335" spans="1:13">
      <c r="A335" s="6">
        <v>17071</v>
      </c>
      <c r="B335" s="6" t="s">
        <v>1038</v>
      </c>
      <c r="D335" s="6" t="s">
        <v>828</v>
      </c>
      <c r="E335" s="6">
        <v>802</v>
      </c>
      <c r="F335" s="6">
        <v>0</v>
      </c>
      <c r="G335" s="6">
        <v>2007</v>
      </c>
      <c r="H335" s="6">
        <v>71</v>
      </c>
      <c r="I335" s="6" t="s">
        <v>1208</v>
      </c>
      <c r="J335" s="6">
        <v>17072</v>
      </c>
      <c r="K335" s="6">
        <v>17070</v>
      </c>
      <c r="L335" s="6">
        <f>VLOOKUP($B335,排位权重及成就开放等级!$E$4:$G$28,2,FALSE)</f>
        <v>3</v>
      </c>
      <c r="M335" s="6">
        <f>VLOOKUP($B335,排位权重及成就开放等级!$E$4:$G$28,3,FALSE)</f>
        <v>1</v>
      </c>
    </row>
    <row r="336" spans="1:13">
      <c r="A336" s="6">
        <v>17072</v>
      </c>
      <c r="B336" s="6" t="s">
        <v>1038</v>
      </c>
      <c r="D336" s="6" t="s">
        <v>829</v>
      </c>
      <c r="E336" s="6">
        <v>802</v>
      </c>
      <c r="F336" s="6">
        <v>0</v>
      </c>
      <c r="G336" s="6">
        <v>2007</v>
      </c>
      <c r="H336" s="6">
        <v>72</v>
      </c>
      <c r="I336" s="6" t="s">
        <v>1209</v>
      </c>
      <c r="J336" s="6">
        <v>17073</v>
      </c>
      <c r="K336" s="6">
        <v>17071</v>
      </c>
      <c r="L336" s="6">
        <f>VLOOKUP($B336,排位权重及成就开放等级!$E$4:$G$28,2,FALSE)</f>
        <v>3</v>
      </c>
      <c r="M336" s="6">
        <f>VLOOKUP($B336,排位权重及成就开放等级!$E$4:$G$28,3,FALSE)</f>
        <v>1</v>
      </c>
    </row>
    <row r="337" spans="1:13">
      <c r="A337" s="6">
        <v>17073</v>
      </c>
      <c r="B337" s="6" t="s">
        <v>1038</v>
      </c>
      <c r="D337" s="6" t="s">
        <v>830</v>
      </c>
      <c r="E337" s="6">
        <v>802</v>
      </c>
      <c r="F337" s="6">
        <v>0</v>
      </c>
      <c r="G337" s="6">
        <v>2007</v>
      </c>
      <c r="H337" s="6">
        <v>73</v>
      </c>
      <c r="I337" s="6" t="s">
        <v>1210</v>
      </c>
      <c r="J337" s="6">
        <v>17074</v>
      </c>
      <c r="K337" s="6">
        <v>17072</v>
      </c>
      <c r="L337" s="6">
        <f>VLOOKUP($B337,排位权重及成就开放等级!$E$4:$G$28,2,FALSE)</f>
        <v>3</v>
      </c>
      <c r="M337" s="6">
        <f>VLOOKUP($B337,排位权重及成就开放等级!$E$4:$G$28,3,FALSE)</f>
        <v>1</v>
      </c>
    </row>
    <row r="338" spans="1:13">
      <c r="A338" s="6">
        <v>17074</v>
      </c>
      <c r="B338" s="6" t="s">
        <v>1038</v>
      </c>
      <c r="D338" s="6" t="s">
        <v>831</v>
      </c>
      <c r="E338" s="6">
        <v>802</v>
      </c>
      <c r="F338" s="6">
        <v>0</v>
      </c>
      <c r="G338" s="6">
        <v>2007</v>
      </c>
      <c r="H338" s="6">
        <v>74</v>
      </c>
      <c r="I338" s="6" t="s">
        <v>1211</v>
      </c>
      <c r="J338" s="6">
        <v>17075</v>
      </c>
      <c r="K338" s="6">
        <v>17073</v>
      </c>
      <c r="L338" s="6">
        <f>VLOOKUP($B338,排位权重及成就开放等级!$E$4:$G$28,2,FALSE)</f>
        <v>3</v>
      </c>
      <c r="M338" s="6">
        <f>VLOOKUP($B338,排位权重及成就开放等级!$E$4:$G$28,3,FALSE)</f>
        <v>1</v>
      </c>
    </row>
    <row r="339" spans="1:13">
      <c r="A339" s="6">
        <v>17075</v>
      </c>
      <c r="B339" s="6" t="s">
        <v>1038</v>
      </c>
      <c r="D339" s="6" t="s">
        <v>832</v>
      </c>
      <c r="E339" s="6">
        <v>802</v>
      </c>
      <c r="F339" s="6">
        <v>0</v>
      </c>
      <c r="G339" s="6">
        <v>2007</v>
      </c>
      <c r="H339" s="6">
        <v>75</v>
      </c>
      <c r="I339" s="6" t="s">
        <v>1212</v>
      </c>
      <c r="J339" s="6">
        <v>17076</v>
      </c>
      <c r="K339" s="6">
        <v>17074</v>
      </c>
      <c r="L339" s="6">
        <f>VLOOKUP($B339,排位权重及成就开放等级!$E$4:$G$28,2,FALSE)</f>
        <v>3</v>
      </c>
      <c r="M339" s="6">
        <f>VLOOKUP($B339,排位权重及成就开放等级!$E$4:$G$28,3,FALSE)</f>
        <v>1</v>
      </c>
    </row>
    <row r="340" spans="1:13">
      <c r="A340" s="6">
        <v>17076</v>
      </c>
      <c r="B340" s="6" t="s">
        <v>1038</v>
      </c>
      <c r="D340" s="6" t="s">
        <v>833</v>
      </c>
      <c r="E340" s="6">
        <v>802</v>
      </c>
      <c r="F340" s="6">
        <v>0</v>
      </c>
      <c r="G340" s="6">
        <v>2007</v>
      </c>
      <c r="H340" s="6">
        <v>76</v>
      </c>
      <c r="I340" s="6" t="s">
        <v>1213</v>
      </c>
      <c r="J340" s="6">
        <v>17077</v>
      </c>
      <c r="K340" s="6">
        <v>17075</v>
      </c>
      <c r="L340" s="6">
        <f>VLOOKUP($B340,排位权重及成就开放等级!$E$4:$G$28,2,FALSE)</f>
        <v>3</v>
      </c>
      <c r="M340" s="6">
        <f>VLOOKUP($B340,排位权重及成就开放等级!$E$4:$G$28,3,FALSE)</f>
        <v>1</v>
      </c>
    </row>
    <row r="341" spans="1:13">
      <c r="A341" s="6">
        <v>17077</v>
      </c>
      <c r="B341" s="6" t="s">
        <v>1038</v>
      </c>
      <c r="D341" s="6" t="s">
        <v>834</v>
      </c>
      <c r="E341" s="6">
        <v>802</v>
      </c>
      <c r="F341" s="6">
        <v>0</v>
      </c>
      <c r="G341" s="6">
        <v>2007</v>
      </c>
      <c r="H341" s="6">
        <v>77</v>
      </c>
      <c r="I341" s="6" t="s">
        <v>1214</v>
      </c>
      <c r="J341" s="6">
        <v>17078</v>
      </c>
      <c r="K341" s="6">
        <v>17076</v>
      </c>
      <c r="L341" s="6">
        <f>VLOOKUP($B341,排位权重及成就开放等级!$E$4:$G$28,2,FALSE)</f>
        <v>3</v>
      </c>
      <c r="M341" s="6">
        <f>VLOOKUP($B341,排位权重及成就开放等级!$E$4:$G$28,3,FALSE)</f>
        <v>1</v>
      </c>
    </row>
    <row r="342" spans="1:13">
      <c r="A342" s="6">
        <v>17078</v>
      </c>
      <c r="B342" s="6" t="s">
        <v>1038</v>
      </c>
      <c r="D342" s="6" t="s">
        <v>835</v>
      </c>
      <c r="E342" s="6">
        <v>802</v>
      </c>
      <c r="F342" s="6">
        <v>0</v>
      </c>
      <c r="G342" s="6">
        <v>2007</v>
      </c>
      <c r="H342" s="6">
        <v>78</v>
      </c>
      <c r="I342" s="6" t="s">
        <v>1215</v>
      </c>
      <c r="J342" s="6">
        <v>17079</v>
      </c>
      <c r="K342" s="6">
        <v>17077</v>
      </c>
      <c r="L342" s="6">
        <f>VLOOKUP($B342,排位权重及成就开放等级!$E$4:$G$28,2,FALSE)</f>
        <v>3</v>
      </c>
      <c r="M342" s="6">
        <f>VLOOKUP($B342,排位权重及成就开放等级!$E$4:$G$28,3,FALSE)</f>
        <v>1</v>
      </c>
    </row>
    <row r="343" spans="1:13">
      <c r="A343" s="6">
        <v>17079</v>
      </c>
      <c r="B343" s="6" t="s">
        <v>1038</v>
      </c>
      <c r="D343" s="6" t="s">
        <v>836</v>
      </c>
      <c r="E343" s="6">
        <v>802</v>
      </c>
      <c r="F343" s="6">
        <v>0</v>
      </c>
      <c r="G343" s="6">
        <v>2007</v>
      </c>
      <c r="H343" s="6">
        <v>79</v>
      </c>
      <c r="I343" s="6" t="s">
        <v>1216</v>
      </c>
      <c r="J343" s="6">
        <v>17080</v>
      </c>
      <c r="K343" s="6">
        <v>17078</v>
      </c>
      <c r="L343" s="6">
        <f>VLOOKUP($B343,排位权重及成就开放等级!$E$4:$G$28,2,FALSE)</f>
        <v>3</v>
      </c>
      <c r="M343" s="6">
        <f>VLOOKUP($B343,排位权重及成就开放等级!$E$4:$G$28,3,FALSE)</f>
        <v>1</v>
      </c>
    </row>
    <row r="344" spans="1:13">
      <c r="A344" s="6">
        <v>17080</v>
      </c>
      <c r="B344" s="6" t="s">
        <v>1038</v>
      </c>
      <c r="D344" s="6" t="s">
        <v>837</v>
      </c>
      <c r="E344" s="6">
        <v>802</v>
      </c>
      <c r="F344" s="6">
        <v>0</v>
      </c>
      <c r="G344" s="6">
        <v>2007</v>
      </c>
      <c r="H344" s="6">
        <v>80</v>
      </c>
      <c r="I344" s="6" t="s">
        <v>1217</v>
      </c>
      <c r="J344" s="6">
        <v>0</v>
      </c>
      <c r="K344" s="6">
        <v>17079</v>
      </c>
      <c r="L344" s="6">
        <f>VLOOKUP($B344,排位权重及成就开放等级!$E$4:$G$28,2,FALSE)</f>
        <v>3</v>
      </c>
      <c r="M344" s="6">
        <f>VLOOKUP($B344,排位权重及成就开放等级!$E$4:$G$28,3,FALSE)</f>
        <v>1</v>
      </c>
    </row>
    <row r="345" spans="1:13">
      <c r="A345" s="6">
        <v>18001</v>
      </c>
      <c r="B345" s="6" t="s">
        <v>1040</v>
      </c>
      <c r="D345" s="6" t="s">
        <v>838</v>
      </c>
      <c r="E345" s="6">
        <v>1301</v>
      </c>
      <c r="F345" s="6">
        <v>0</v>
      </c>
      <c r="G345" s="6">
        <v>2008</v>
      </c>
      <c r="H345" s="6">
        <v>1</v>
      </c>
      <c r="I345" s="6" t="s">
        <v>1218</v>
      </c>
      <c r="J345" s="6">
        <v>18002</v>
      </c>
      <c r="K345" s="6">
        <v>0</v>
      </c>
      <c r="L345" s="6">
        <f>VLOOKUP($B345,排位权重及成就开放等级!$E$4:$G$28,2,FALSE)</f>
        <v>4</v>
      </c>
      <c r="M345" s="6">
        <f>VLOOKUP($B345,排位权重及成就开放等级!$E$4:$G$28,3,FALSE)</f>
        <v>99</v>
      </c>
    </row>
    <row r="346" spans="1:13">
      <c r="A346" s="6">
        <v>18002</v>
      </c>
      <c r="B346" s="6" t="s">
        <v>1039</v>
      </c>
      <c r="D346" s="6" t="s">
        <v>839</v>
      </c>
      <c r="E346" s="6">
        <v>1301</v>
      </c>
      <c r="F346" s="6">
        <v>0</v>
      </c>
      <c r="G346" s="6">
        <v>2008</v>
      </c>
      <c r="H346" s="6">
        <v>2</v>
      </c>
      <c r="I346" s="6" t="s">
        <v>1219</v>
      </c>
      <c r="J346" s="6">
        <v>18003</v>
      </c>
      <c r="K346" s="6">
        <v>18001</v>
      </c>
      <c r="L346" s="6">
        <f>VLOOKUP($B346,排位权重及成就开放等级!$E$4:$G$28,2,FALSE)</f>
        <v>4</v>
      </c>
      <c r="M346" s="6">
        <f>VLOOKUP($B346,排位权重及成就开放等级!$E$4:$G$28,3,FALSE)</f>
        <v>99</v>
      </c>
    </row>
    <row r="347" spans="1:13">
      <c r="A347" s="6">
        <v>18003</v>
      </c>
      <c r="B347" s="6" t="s">
        <v>1039</v>
      </c>
      <c r="D347" s="6" t="s">
        <v>840</v>
      </c>
      <c r="E347" s="6">
        <v>1301</v>
      </c>
      <c r="F347" s="6">
        <v>0</v>
      </c>
      <c r="G347" s="6">
        <v>2008</v>
      </c>
      <c r="H347" s="6">
        <v>3</v>
      </c>
      <c r="I347" s="6" t="s">
        <v>1167</v>
      </c>
      <c r="J347" s="6">
        <v>18004</v>
      </c>
      <c r="K347" s="6">
        <v>18002</v>
      </c>
      <c r="L347" s="6">
        <f>VLOOKUP($B347,排位权重及成就开放等级!$E$4:$G$28,2,FALSE)</f>
        <v>4</v>
      </c>
      <c r="M347" s="6">
        <f>VLOOKUP($B347,排位权重及成就开放等级!$E$4:$G$28,3,FALSE)</f>
        <v>99</v>
      </c>
    </row>
    <row r="348" spans="1:13">
      <c r="A348" s="6">
        <v>18004</v>
      </c>
      <c r="B348" s="6" t="s">
        <v>1039</v>
      </c>
      <c r="D348" s="6" t="s">
        <v>841</v>
      </c>
      <c r="E348" s="6">
        <v>1301</v>
      </c>
      <c r="F348" s="6">
        <v>0</v>
      </c>
      <c r="G348" s="6">
        <v>2008</v>
      </c>
      <c r="H348" s="6">
        <v>4</v>
      </c>
      <c r="I348" s="6" t="s">
        <v>1177</v>
      </c>
      <c r="J348" s="6">
        <v>18005</v>
      </c>
      <c r="K348" s="6">
        <v>18003</v>
      </c>
      <c r="L348" s="6">
        <f>VLOOKUP($B348,排位权重及成就开放等级!$E$4:$G$28,2,FALSE)</f>
        <v>4</v>
      </c>
      <c r="M348" s="6">
        <f>VLOOKUP($B348,排位权重及成就开放等级!$E$4:$G$28,3,FALSE)</f>
        <v>99</v>
      </c>
    </row>
    <row r="349" spans="1:13">
      <c r="A349" s="6">
        <v>18005</v>
      </c>
      <c r="B349" s="6" t="s">
        <v>1039</v>
      </c>
      <c r="D349" s="6" t="s">
        <v>842</v>
      </c>
      <c r="E349" s="6">
        <v>1301</v>
      </c>
      <c r="F349" s="6">
        <v>0</v>
      </c>
      <c r="G349" s="6">
        <v>2008</v>
      </c>
      <c r="H349" s="6">
        <v>5</v>
      </c>
      <c r="I349" s="6" t="s">
        <v>1187</v>
      </c>
      <c r="J349" s="6">
        <v>18006</v>
      </c>
      <c r="K349" s="6">
        <v>18004</v>
      </c>
      <c r="L349" s="6">
        <f>VLOOKUP($B349,排位权重及成就开放等级!$E$4:$G$28,2,FALSE)</f>
        <v>4</v>
      </c>
      <c r="M349" s="6">
        <f>VLOOKUP($B349,排位权重及成就开放等级!$E$4:$G$28,3,FALSE)</f>
        <v>99</v>
      </c>
    </row>
    <row r="350" spans="1:13">
      <c r="A350" s="6">
        <v>18006</v>
      </c>
      <c r="B350" s="6" t="s">
        <v>1039</v>
      </c>
      <c r="D350" s="6" t="s">
        <v>843</v>
      </c>
      <c r="E350" s="6">
        <v>1301</v>
      </c>
      <c r="F350" s="6">
        <v>0</v>
      </c>
      <c r="G350" s="6">
        <v>2008</v>
      </c>
      <c r="H350" s="6">
        <v>6</v>
      </c>
      <c r="I350" s="6" t="s">
        <v>1197</v>
      </c>
      <c r="J350" s="6">
        <v>18007</v>
      </c>
      <c r="K350" s="6">
        <v>18005</v>
      </c>
      <c r="L350" s="6">
        <f>VLOOKUP($B350,排位权重及成就开放等级!$E$4:$G$28,2,FALSE)</f>
        <v>4</v>
      </c>
      <c r="M350" s="6">
        <f>VLOOKUP($B350,排位权重及成就开放等级!$E$4:$G$28,3,FALSE)</f>
        <v>99</v>
      </c>
    </row>
    <row r="351" spans="1:13">
      <c r="A351" s="6">
        <v>18007</v>
      </c>
      <c r="B351" s="6" t="s">
        <v>1039</v>
      </c>
      <c r="D351" s="6" t="s">
        <v>844</v>
      </c>
      <c r="E351" s="6">
        <v>1301</v>
      </c>
      <c r="F351" s="6">
        <v>0</v>
      </c>
      <c r="G351" s="6">
        <v>2008</v>
      </c>
      <c r="H351" s="6">
        <v>7</v>
      </c>
      <c r="I351" s="6" t="s">
        <v>1207</v>
      </c>
      <c r="J351" s="6">
        <v>18008</v>
      </c>
      <c r="K351" s="6">
        <v>18006</v>
      </c>
      <c r="L351" s="6">
        <f>VLOOKUP($B351,排位权重及成就开放等级!$E$4:$G$28,2,FALSE)</f>
        <v>4</v>
      </c>
      <c r="M351" s="6">
        <f>VLOOKUP($B351,排位权重及成就开放等级!$E$4:$G$28,3,FALSE)</f>
        <v>99</v>
      </c>
    </row>
    <row r="352" spans="1:13">
      <c r="A352" s="6">
        <v>18008</v>
      </c>
      <c r="B352" s="6" t="s">
        <v>1039</v>
      </c>
      <c r="D352" s="6" t="s">
        <v>845</v>
      </c>
      <c r="E352" s="6">
        <v>1301</v>
      </c>
      <c r="F352" s="6">
        <v>0</v>
      </c>
      <c r="G352" s="6">
        <v>2008</v>
      </c>
      <c r="H352" s="6">
        <v>8</v>
      </c>
      <c r="I352" s="6" t="s">
        <v>1217</v>
      </c>
      <c r="J352" s="6">
        <v>18009</v>
      </c>
      <c r="K352" s="6">
        <v>18007</v>
      </c>
      <c r="L352" s="6">
        <f>VLOOKUP($B352,排位权重及成就开放等级!$E$4:$G$28,2,FALSE)</f>
        <v>4</v>
      </c>
      <c r="M352" s="6">
        <f>VLOOKUP($B352,排位权重及成就开放等级!$E$4:$G$28,3,FALSE)</f>
        <v>99</v>
      </c>
    </row>
    <row r="353" spans="1:13">
      <c r="A353" s="6">
        <v>18009</v>
      </c>
      <c r="B353" s="6" t="s">
        <v>1039</v>
      </c>
      <c r="D353" s="6" t="s">
        <v>846</v>
      </c>
      <c r="E353" s="6">
        <v>1301</v>
      </c>
      <c r="F353" s="6">
        <v>0</v>
      </c>
      <c r="G353" s="6">
        <v>2008</v>
      </c>
      <c r="H353" s="6">
        <v>9</v>
      </c>
      <c r="I353" s="6" t="s">
        <v>1220</v>
      </c>
      <c r="J353" s="6">
        <v>18010</v>
      </c>
      <c r="K353" s="6">
        <v>18008</v>
      </c>
      <c r="L353" s="6">
        <f>VLOOKUP($B353,排位权重及成就开放等级!$E$4:$G$28,2,FALSE)</f>
        <v>4</v>
      </c>
      <c r="M353" s="6">
        <f>VLOOKUP($B353,排位权重及成就开放等级!$E$4:$G$28,3,FALSE)</f>
        <v>99</v>
      </c>
    </row>
    <row r="354" spans="1:13">
      <c r="A354" s="6">
        <v>18010</v>
      </c>
      <c r="B354" s="6" t="s">
        <v>1039</v>
      </c>
      <c r="D354" s="6" t="s">
        <v>847</v>
      </c>
      <c r="E354" s="6">
        <v>1301</v>
      </c>
      <c r="F354" s="6">
        <v>0</v>
      </c>
      <c r="G354" s="6">
        <v>2008</v>
      </c>
      <c r="H354" s="6">
        <v>10</v>
      </c>
      <c r="I354" s="6" t="s">
        <v>1221</v>
      </c>
      <c r="J354" s="6">
        <v>18011</v>
      </c>
      <c r="K354" s="6">
        <v>18009</v>
      </c>
      <c r="L354" s="6">
        <f>VLOOKUP($B354,排位权重及成就开放等级!$E$4:$G$28,2,FALSE)</f>
        <v>4</v>
      </c>
      <c r="M354" s="6">
        <f>VLOOKUP($B354,排位权重及成就开放等级!$E$4:$G$28,3,FALSE)</f>
        <v>99</v>
      </c>
    </row>
    <row r="355" spans="1:13">
      <c r="A355" s="6">
        <v>18011</v>
      </c>
      <c r="B355" s="6" t="s">
        <v>1039</v>
      </c>
      <c r="D355" s="6" t="s">
        <v>848</v>
      </c>
      <c r="E355" s="6">
        <v>1301</v>
      </c>
      <c r="F355" s="6">
        <v>0</v>
      </c>
      <c r="G355" s="6">
        <v>2008</v>
      </c>
      <c r="H355" s="6">
        <v>11</v>
      </c>
      <c r="I355" s="6" t="s">
        <v>1222</v>
      </c>
      <c r="J355" s="6">
        <v>18012</v>
      </c>
      <c r="K355" s="6">
        <v>18010</v>
      </c>
      <c r="L355" s="6">
        <f>VLOOKUP($B355,排位权重及成就开放等级!$E$4:$G$28,2,FALSE)</f>
        <v>4</v>
      </c>
      <c r="M355" s="6">
        <f>VLOOKUP($B355,排位权重及成就开放等级!$E$4:$G$28,3,FALSE)</f>
        <v>99</v>
      </c>
    </row>
    <row r="356" spans="1:13">
      <c r="A356" s="6">
        <v>18012</v>
      </c>
      <c r="B356" s="6" t="s">
        <v>1039</v>
      </c>
      <c r="D356" s="6" t="s">
        <v>849</v>
      </c>
      <c r="E356" s="6">
        <v>1301</v>
      </c>
      <c r="F356" s="6">
        <v>0</v>
      </c>
      <c r="G356" s="6">
        <v>2008</v>
      </c>
      <c r="H356" s="6">
        <v>12</v>
      </c>
      <c r="I356" s="6" t="s">
        <v>1223</v>
      </c>
      <c r="J356" s="6">
        <v>18013</v>
      </c>
      <c r="K356" s="6">
        <v>18011</v>
      </c>
      <c r="L356" s="6">
        <f>VLOOKUP($B356,排位权重及成就开放等级!$E$4:$G$28,2,FALSE)</f>
        <v>4</v>
      </c>
      <c r="M356" s="6">
        <f>VLOOKUP($B356,排位权重及成就开放等级!$E$4:$G$28,3,FALSE)</f>
        <v>99</v>
      </c>
    </row>
    <row r="357" spans="1:13">
      <c r="A357" s="6">
        <v>18013</v>
      </c>
      <c r="B357" s="6" t="s">
        <v>1039</v>
      </c>
      <c r="D357" s="6" t="s">
        <v>850</v>
      </c>
      <c r="E357" s="6">
        <v>1301</v>
      </c>
      <c r="F357" s="6">
        <v>0</v>
      </c>
      <c r="G357" s="6">
        <v>2008</v>
      </c>
      <c r="H357" s="6">
        <v>13</v>
      </c>
      <c r="I357" s="6" t="s">
        <v>1224</v>
      </c>
      <c r="J357" s="6">
        <v>18014</v>
      </c>
      <c r="K357" s="6">
        <v>18012</v>
      </c>
      <c r="L357" s="6">
        <f>VLOOKUP($B357,排位权重及成就开放等级!$E$4:$G$28,2,FALSE)</f>
        <v>4</v>
      </c>
      <c r="M357" s="6">
        <f>VLOOKUP($B357,排位权重及成就开放等级!$E$4:$G$28,3,FALSE)</f>
        <v>99</v>
      </c>
    </row>
    <row r="358" spans="1:13">
      <c r="A358" s="6">
        <v>18014</v>
      </c>
      <c r="B358" s="6" t="s">
        <v>1039</v>
      </c>
      <c r="D358" s="6" t="s">
        <v>851</v>
      </c>
      <c r="E358" s="6">
        <v>1301</v>
      </c>
      <c r="F358" s="6">
        <v>0</v>
      </c>
      <c r="G358" s="6">
        <v>2008</v>
      </c>
      <c r="H358" s="6">
        <v>14</v>
      </c>
      <c r="I358" s="6" t="s">
        <v>1225</v>
      </c>
      <c r="J358" s="6">
        <v>0</v>
      </c>
      <c r="K358" s="6">
        <v>18013</v>
      </c>
      <c r="L358" s="6">
        <f>VLOOKUP($B358,排位权重及成就开放等级!$E$4:$G$28,2,FALSE)</f>
        <v>4</v>
      </c>
      <c r="M358" s="6">
        <f>VLOOKUP($B358,排位权重及成就开放等级!$E$4:$G$28,3,FALSE)</f>
        <v>99</v>
      </c>
    </row>
    <row r="359" spans="1:13">
      <c r="A359" s="6">
        <v>19001</v>
      </c>
      <c r="B359" s="6" t="s">
        <v>1042</v>
      </c>
      <c r="D359" s="6" t="s">
        <v>1229</v>
      </c>
      <c r="E359" s="6">
        <v>201</v>
      </c>
      <c r="F359" s="6">
        <v>0</v>
      </c>
      <c r="G359" s="6">
        <v>2009</v>
      </c>
      <c r="H359" s="6">
        <v>2000</v>
      </c>
      <c r="I359" s="6" t="s">
        <v>1226</v>
      </c>
      <c r="J359" s="6">
        <v>19002</v>
      </c>
      <c r="K359" s="6">
        <v>0</v>
      </c>
      <c r="L359" s="6">
        <f>VLOOKUP($B359,排位权重及成就开放等级!$E$4:$G$28,2,FALSE)</f>
        <v>15</v>
      </c>
      <c r="M359" s="6">
        <f>VLOOKUP($B359,排位权重及成就开放等级!$E$4:$G$28,3,FALSE)</f>
        <v>5</v>
      </c>
    </row>
    <row r="360" spans="1:13">
      <c r="A360" s="6">
        <v>19002</v>
      </c>
      <c r="B360" s="6" t="s">
        <v>1042</v>
      </c>
      <c r="D360" s="6" t="s">
        <v>1230</v>
      </c>
      <c r="E360" s="6">
        <v>201</v>
      </c>
      <c r="F360" s="6">
        <v>0</v>
      </c>
      <c r="G360" s="6">
        <v>2009</v>
      </c>
      <c r="H360" s="6">
        <v>4000</v>
      </c>
      <c r="I360" s="6" t="s">
        <v>1226</v>
      </c>
      <c r="J360" s="6">
        <v>19003</v>
      </c>
      <c r="K360" s="6">
        <v>19001</v>
      </c>
      <c r="L360" s="6">
        <f>VLOOKUP($B360,排位权重及成就开放等级!$E$4:$G$28,2,FALSE)</f>
        <v>15</v>
      </c>
      <c r="M360" s="6">
        <f>VLOOKUP($B360,排位权重及成就开放等级!$E$4:$G$28,3,FALSE)</f>
        <v>5</v>
      </c>
    </row>
    <row r="361" spans="1:13">
      <c r="A361" s="6">
        <v>19003</v>
      </c>
      <c r="B361" s="6" t="s">
        <v>1042</v>
      </c>
      <c r="D361" s="6" t="s">
        <v>852</v>
      </c>
      <c r="E361" s="6">
        <v>201</v>
      </c>
      <c r="F361" s="6">
        <v>0</v>
      </c>
      <c r="G361" s="6">
        <v>2009</v>
      </c>
      <c r="H361" s="6">
        <v>10000</v>
      </c>
      <c r="I361" s="6" t="s">
        <v>1226</v>
      </c>
      <c r="J361" s="6">
        <v>19004</v>
      </c>
      <c r="K361" s="6">
        <v>19002</v>
      </c>
      <c r="L361" s="6">
        <f>VLOOKUP($B361,排位权重及成就开放等级!$E$4:$G$28,2,FALSE)</f>
        <v>15</v>
      </c>
      <c r="M361" s="6">
        <f>VLOOKUP($B361,排位权重及成就开放等级!$E$4:$G$28,3,FALSE)</f>
        <v>5</v>
      </c>
    </row>
    <row r="362" spans="1:13">
      <c r="A362" s="6">
        <v>19004</v>
      </c>
      <c r="B362" s="6" t="s">
        <v>1042</v>
      </c>
      <c r="D362" s="6" t="s">
        <v>1088</v>
      </c>
      <c r="E362" s="6">
        <v>201</v>
      </c>
      <c r="F362" s="6">
        <v>0</v>
      </c>
      <c r="G362" s="6">
        <v>2009</v>
      </c>
      <c r="H362" s="6">
        <v>20000</v>
      </c>
      <c r="I362" s="6" t="s">
        <v>1226</v>
      </c>
      <c r="J362" s="6">
        <v>19005</v>
      </c>
      <c r="K362" s="6">
        <v>19003</v>
      </c>
      <c r="L362" s="6">
        <f>VLOOKUP($B362,排位权重及成就开放等级!$E$4:$G$28,2,FALSE)</f>
        <v>15</v>
      </c>
      <c r="M362" s="6">
        <f>VLOOKUP($B362,排位权重及成就开放等级!$E$4:$G$28,3,FALSE)</f>
        <v>5</v>
      </c>
    </row>
    <row r="363" spans="1:13">
      <c r="A363" s="6">
        <v>19005</v>
      </c>
      <c r="B363" s="6" t="s">
        <v>1042</v>
      </c>
      <c r="D363" s="6" t="s">
        <v>1231</v>
      </c>
      <c r="E363" s="6">
        <v>201</v>
      </c>
      <c r="F363" s="6">
        <v>0</v>
      </c>
      <c r="G363" s="6">
        <v>2009</v>
      </c>
      <c r="H363" s="6">
        <v>40000</v>
      </c>
      <c r="I363" s="6" t="s">
        <v>1226</v>
      </c>
      <c r="J363" s="6">
        <v>19006</v>
      </c>
      <c r="K363" s="6">
        <v>19004</v>
      </c>
      <c r="L363" s="6">
        <f>VLOOKUP($B363,排位权重及成就开放等级!$E$4:$G$28,2,FALSE)</f>
        <v>15</v>
      </c>
      <c r="M363" s="6">
        <f>VLOOKUP($B363,排位权重及成就开放等级!$E$4:$G$28,3,FALSE)</f>
        <v>5</v>
      </c>
    </row>
    <row r="364" spans="1:13">
      <c r="A364" s="6">
        <v>19006</v>
      </c>
      <c r="B364" s="6" t="s">
        <v>1042</v>
      </c>
      <c r="D364" s="6" t="s">
        <v>1232</v>
      </c>
      <c r="E364" s="6">
        <v>201</v>
      </c>
      <c r="F364" s="6">
        <v>0</v>
      </c>
      <c r="G364" s="6">
        <v>2009</v>
      </c>
      <c r="H364" s="6">
        <v>60000</v>
      </c>
      <c r="I364" s="6" t="s">
        <v>1226</v>
      </c>
      <c r="J364" s="6">
        <v>19007</v>
      </c>
      <c r="K364" s="6">
        <v>19005</v>
      </c>
      <c r="L364" s="6">
        <f>VLOOKUP($B364,排位权重及成就开放等级!$E$4:$G$28,2,FALSE)</f>
        <v>15</v>
      </c>
      <c r="M364" s="6">
        <f>VLOOKUP($B364,排位权重及成就开放等级!$E$4:$G$28,3,FALSE)</f>
        <v>5</v>
      </c>
    </row>
    <row r="365" spans="1:13">
      <c r="A365" s="6">
        <v>19007</v>
      </c>
      <c r="B365" s="6" t="s">
        <v>1042</v>
      </c>
      <c r="D365" s="6" t="s">
        <v>1233</v>
      </c>
      <c r="E365" s="6">
        <v>201</v>
      </c>
      <c r="F365" s="6">
        <v>0</v>
      </c>
      <c r="G365" s="6">
        <v>2009</v>
      </c>
      <c r="H365" s="6">
        <v>80000</v>
      </c>
      <c r="I365" s="6" t="s">
        <v>1226</v>
      </c>
      <c r="J365" s="6">
        <v>19008</v>
      </c>
      <c r="K365" s="6">
        <v>19006</v>
      </c>
      <c r="L365" s="6">
        <f>VLOOKUP($B365,排位权重及成就开放等级!$E$4:$G$28,2,FALSE)</f>
        <v>15</v>
      </c>
      <c r="M365" s="6">
        <f>VLOOKUP($B365,排位权重及成就开放等级!$E$4:$G$28,3,FALSE)</f>
        <v>5</v>
      </c>
    </row>
    <row r="366" spans="1:13">
      <c r="A366" s="6">
        <v>19008</v>
      </c>
      <c r="B366" s="6" t="s">
        <v>1042</v>
      </c>
      <c r="D366" s="6" t="s">
        <v>1089</v>
      </c>
      <c r="E366" s="6">
        <v>201</v>
      </c>
      <c r="F366" s="6">
        <v>0</v>
      </c>
      <c r="G366" s="6">
        <v>2009</v>
      </c>
      <c r="H366" s="6">
        <v>100000</v>
      </c>
      <c r="I366" s="6" t="s">
        <v>1226</v>
      </c>
      <c r="J366" s="6">
        <v>19009</v>
      </c>
      <c r="K366" s="6">
        <v>19007</v>
      </c>
      <c r="L366" s="6">
        <f>VLOOKUP($B366,排位权重及成就开放等级!$E$4:$G$28,2,FALSE)</f>
        <v>15</v>
      </c>
      <c r="M366" s="6">
        <f>VLOOKUP($B366,排位权重及成就开放等级!$E$4:$G$28,3,FALSE)</f>
        <v>5</v>
      </c>
    </row>
    <row r="367" spans="1:13">
      <c r="A367" s="6">
        <v>19009</v>
      </c>
      <c r="B367" s="6" t="s">
        <v>1042</v>
      </c>
      <c r="D367" s="6" t="s">
        <v>1234</v>
      </c>
      <c r="E367" s="6">
        <v>201</v>
      </c>
      <c r="F367" s="6">
        <v>0</v>
      </c>
      <c r="G367" s="6">
        <v>2009</v>
      </c>
      <c r="H367" s="6">
        <v>140000</v>
      </c>
      <c r="I367" s="6" t="s">
        <v>1226</v>
      </c>
      <c r="J367" s="6">
        <v>19010</v>
      </c>
      <c r="K367" s="6">
        <v>19008</v>
      </c>
      <c r="L367" s="6">
        <f>VLOOKUP($B367,排位权重及成就开放等级!$E$4:$G$28,2,FALSE)</f>
        <v>15</v>
      </c>
      <c r="M367" s="6">
        <f>VLOOKUP($B367,排位权重及成就开放等级!$E$4:$G$28,3,FALSE)</f>
        <v>5</v>
      </c>
    </row>
    <row r="368" spans="1:13">
      <c r="A368" s="6">
        <v>19010</v>
      </c>
      <c r="B368" s="6" t="s">
        <v>1042</v>
      </c>
      <c r="D368" s="6" t="s">
        <v>1235</v>
      </c>
      <c r="E368" s="6">
        <v>201</v>
      </c>
      <c r="F368" s="6">
        <v>0</v>
      </c>
      <c r="G368" s="6">
        <v>2009</v>
      </c>
      <c r="H368" s="6">
        <v>180000</v>
      </c>
      <c r="I368" s="6" t="s">
        <v>1226</v>
      </c>
      <c r="J368" s="6">
        <v>19011</v>
      </c>
      <c r="K368" s="6">
        <v>19009</v>
      </c>
      <c r="L368" s="6">
        <f>VLOOKUP($B368,排位权重及成就开放等级!$E$4:$G$28,2,FALSE)</f>
        <v>15</v>
      </c>
      <c r="M368" s="6">
        <f>VLOOKUP($B368,排位权重及成就开放等级!$E$4:$G$28,3,FALSE)</f>
        <v>5</v>
      </c>
    </row>
    <row r="369" spans="1:13">
      <c r="A369" s="6">
        <v>19011</v>
      </c>
      <c r="B369" s="6" t="s">
        <v>1042</v>
      </c>
      <c r="D369" s="6" t="s">
        <v>1090</v>
      </c>
      <c r="E369" s="6">
        <v>201</v>
      </c>
      <c r="F369" s="6">
        <v>0</v>
      </c>
      <c r="G369" s="6">
        <v>2009</v>
      </c>
      <c r="H369" s="6">
        <v>200000</v>
      </c>
      <c r="I369" s="6" t="s">
        <v>1226</v>
      </c>
      <c r="J369" s="6">
        <v>19012</v>
      </c>
      <c r="K369" s="6">
        <v>19010</v>
      </c>
      <c r="L369" s="6">
        <f>VLOOKUP($B369,排位权重及成就开放等级!$E$4:$G$28,2,FALSE)</f>
        <v>15</v>
      </c>
      <c r="M369" s="6">
        <f>VLOOKUP($B369,排位权重及成就开放等级!$E$4:$G$28,3,FALSE)</f>
        <v>5</v>
      </c>
    </row>
    <row r="370" spans="1:13">
      <c r="A370" s="6">
        <v>19012</v>
      </c>
      <c r="B370" s="6" t="s">
        <v>1042</v>
      </c>
      <c r="D370" s="6" t="s">
        <v>1236</v>
      </c>
      <c r="E370" s="6">
        <v>201</v>
      </c>
      <c r="F370" s="6">
        <v>0</v>
      </c>
      <c r="G370" s="6">
        <v>2009</v>
      </c>
      <c r="H370" s="6">
        <v>220000</v>
      </c>
      <c r="I370" s="6" t="s">
        <v>1226</v>
      </c>
      <c r="J370" s="6">
        <v>19013</v>
      </c>
      <c r="K370" s="6">
        <v>19011</v>
      </c>
      <c r="L370" s="6">
        <f>VLOOKUP($B370,排位权重及成就开放等级!$E$4:$G$28,2,FALSE)</f>
        <v>15</v>
      </c>
      <c r="M370" s="6">
        <f>VLOOKUP($B370,排位权重及成就开放等级!$E$4:$G$28,3,FALSE)</f>
        <v>5</v>
      </c>
    </row>
    <row r="371" spans="1:13">
      <c r="A371" s="6">
        <v>19013</v>
      </c>
      <c r="B371" s="6" t="s">
        <v>1042</v>
      </c>
      <c r="D371" s="6" t="s">
        <v>1237</v>
      </c>
      <c r="E371" s="6">
        <v>201</v>
      </c>
      <c r="F371" s="6">
        <v>0</v>
      </c>
      <c r="G371" s="6">
        <v>2009</v>
      </c>
      <c r="H371" s="6">
        <v>240000</v>
      </c>
      <c r="I371" s="6" t="s">
        <v>1226</v>
      </c>
      <c r="J371" s="6">
        <v>19014</v>
      </c>
      <c r="K371" s="6">
        <v>19012</v>
      </c>
      <c r="L371" s="6">
        <f>VLOOKUP($B371,排位权重及成就开放等级!$E$4:$G$28,2,FALSE)</f>
        <v>15</v>
      </c>
      <c r="M371" s="6">
        <f>VLOOKUP($B371,排位权重及成就开放等级!$E$4:$G$28,3,FALSE)</f>
        <v>5</v>
      </c>
    </row>
    <row r="372" spans="1:13">
      <c r="A372" s="6">
        <v>19014</v>
      </c>
      <c r="B372" s="6" t="s">
        <v>1042</v>
      </c>
      <c r="D372" s="6" t="s">
        <v>1238</v>
      </c>
      <c r="E372" s="6">
        <v>201</v>
      </c>
      <c r="F372" s="6">
        <v>0</v>
      </c>
      <c r="G372" s="6">
        <v>2009</v>
      </c>
      <c r="H372" s="6">
        <v>260000</v>
      </c>
      <c r="I372" s="6" t="s">
        <v>1226</v>
      </c>
      <c r="J372" s="6">
        <v>19015</v>
      </c>
      <c r="K372" s="6">
        <v>19013</v>
      </c>
      <c r="L372" s="6">
        <f>VLOOKUP($B372,排位权重及成就开放等级!$E$4:$G$28,2,FALSE)</f>
        <v>15</v>
      </c>
      <c r="M372" s="6">
        <f>VLOOKUP($B372,排位权重及成就开放等级!$E$4:$G$28,3,FALSE)</f>
        <v>5</v>
      </c>
    </row>
    <row r="373" spans="1:13">
      <c r="A373" s="6">
        <v>19015</v>
      </c>
      <c r="B373" s="6" t="s">
        <v>1042</v>
      </c>
      <c r="D373" s="6" t="s">
        <v>1239</v>
      </c>
      <c r="E373" s="6">
        <v>201</v>
      </c>
      <c r="F373" s="6">
        <v>0</v>
      </c>
      <c r="G373" s="6">
        <v>2009</v>
      </c>
      <c r="H373" s="6">
        <v>280000</v>
      </c>
      <c r="I373" s="6" t="s">
        <v>1226</v>
      </c>
      <c r="J373" s="6">
        <v>19016</v>
      </c>
      <c r="K373" s="6">
        <v>19014</v>
      </c>
      <c r="L373" s="6">
        <f>VLOOKUP($B373,排位权重及成就开放等级!$E$4:$G$28,2,FALSE)</f>
        <v>15</v>
      </c>
      <c r="M373" s="6">
        <f>VLOOKUP($B373,排位权重及成就开放等级!$E$4:$G$28,3,FALSE)</f>
        <v>5</v>
      </c>
    </row>
    <row r="374" spans="1:13">
      <c r="A374" s="6">
        <v>19016</v>
      </c>
      <c r="B374" s="6" t="s">
        <v>1042</v>
      </c>
      <c r="D374" s="6" t="s">
        <v>1091</v>
      </c>
      <c r="E374" s="6">
        <v>201</v>
      </c>
      <c r="F374" s="6">
        <v>0</v>
      </c>
      <c r="G374" s="6">
        <v>2009</v>
      </c>
      <c r="H374" s="6">
        <v>300000</v>
      </c>
      <c r="I374" s="6" t="s">
        <v>1226</v>
      </c>
      <c r="J374" s="6">
        <v>19017</v>
      </c>
      <c r="K374" s="6">
        <v>19015</v>
      </c>
      <c r="L374" s="6">
        <f>VLOOKUP($B374,排位权重及成就开放等级!$E$4:$G$28,2,FALSE)</f>
        <v>15</v>
      </c>
      <c r="M374" s="6">
        <f>VLOOKUP($B374,排位权重及成就开放等级!$E$4:$G$28,3,FALSE)</f>
        <v>5</v>
      </c>
    </row>
    <row r="375" spans="1:13">
      <c r="A375" s="6">
        <v>19017</v>
      </c>
      <c r="B375" s="6" t="s">
        <v>1042</v>
      </c>
      <c r="D375" s="6" t="s">
        <v>1240</v>
      </c>
      <c r="E375" s="6">
        <v>201</v>
      </c>
      <c r="F375" s="6">
        <v>0</v>
      </c>
      <c r="G375" s="6">
        <v>2009</v>
      </c>
      <c r="H375" s="6">
        <v>320000</v>
      </c>
      <c r="I375" s="6" t="s">
        <v>1226</v>
      </c>
      <c r="J375" s="6">
        <v>19018</v>
      </c>
      <c r="K375" s="6">
        <v>19016</v>
      </c>
      <c r="L375" s="6">
        <f>VLOOKUP($B375,排位权重及成就开放等级!$E$4:$G$28,2,FALSE)</f>
        <v>15</v>
      </c>
      <c r="M375" s="6">
        <f>VLOOKUP($B375,排位权重及成就开放等级!$E$4:$G$28,3,FALSE)</f>
        <v>5</v>
      </c>
    </row>
    <row r="376" spans="1:13">
      <c r="A376" s="6">
        <v>19018</v>
      </c>
      <c r="B376" s="6" t="s">
        <v>1042</v>
      </c>
      <c r="D376" s="6" t="s">
        <v>1241</v>
      </c>
      <c r="E376" s="6">
        <v>201</v>
      </c>
      <c r="F376" s="6">
        <v>0</v>
      </c>
      <c r="G376" s="6">
        <v>2009</v>
      </c>
      <c r="H376" s="6">
        <v>340000</v>
      </c>
      <c r="I376" s="6" t="s">
        <v>1226</v>
      </c>
      <c r="J376" s="6">
        <v>19019</v>
      </c>
      <c r="K376" s="6">
        <v>19017</v>
      </c>
      <c r="L376" s="6">
        <f>VLOOKUP($B376,排位权重及成就开放等级!$E$4:$G$28,2,FALSE)</f>
        <v>15</v>
      </c>
      <c r="M376" s="6">
        <f>VLOOKUP($B376,排位权重及成就开放等级!$E$4:$G$28,3,FALSE)</f>
        <v>5</v>
      </c>
    </row>
    <row r="377" spans="1:13">
      <c r="A377" s="6">
        <v>19019</v>
      </c>
      <c r="B377" s="6" t="s">
        <v>1042</v>
      </c>
      <c r="D377" s="6" t="s">
        <v>1242</v>
      </c>
      <c r="E377" s="6">
        <v>201</v>
      </c>
      <c r="F377" s="6">
        <v>0</v>
      </c>
      <c r="G377" s="6">
        <v>2009</v>
      </c>
      <c r="H377" s="6">
        <v>360000</v>
      </c>
      <c r="I377" s="6" t="s">
        <v>1226</v>
      </c>
      <c r="J377" s="6">
        <v>19020</v>
      </c>
      <c r="K377" s="6">
        <v>19018</v>
      </c>
      <c r="L377" s="6">
        <f>VLOOKUP($B377,排位权重及成就开放等级!$E$4:$G$28,2,FALSE)</f>
        <v>15</v>
      </c>
      <c r="M377" s="6">
        <f>VLOOKUP($B377,排位权重及成就开放等级!$E$4:$G$28,3,FALSE)</f>
        <v>5</v>
      </c>
    </row>
    <row r="378" spans="1:13">
      <c r="A378" s="6">
        <v>19020</v>
      </c>
      <c r="B378" s="6" t="s">
        <v>1042</v>
      </c>
      <c r="D378" s="6" t="s">
        <v>1243</v>
      </c>
      <c r="E378" s="6">
        <v>201</v>
      </c>
      <c r="F378" s="6">
        <v>0</v>
      </c>
      <c r="G378" s="6">
        <v>2009</v>
      </c>
      <c r="H378" s="6">
        <v>380000</v>
      </c>
      <c r="I378" s="6" t="s">
        <v>1226</v>
      </c>
      <c r="J378" s="6">
        <v>19021</v>
      </c>
      <c r="K378" s="6">
        <v>19019</v>
      </c>
      <c r="L378" s="6">
        <f>VLOOKUP($B378,排位权重及成就开放等级!$E$4:$G$28,2,FALSE)</f>
        <v>15</v>
      </c>
      <c r="M378" s="6">
        <f>VLOOKUP($B378,排位权重及成就开放等级!$E$4:$G$28,3,FALSE)</f>
        <v>5</v>
      </c>
    </row>
    <row r="379" spans="1:13">
      <c r="A379" s="6">
        <v>19021</v>
      </c>
      <c r="B379" s="6" t="s">
        <v>1043</v>
      </c>
      <c r="D379" s="6" t="s">
        <v>1092</v>
      </c>
      <c r="E379" s="6">
        <v>201</v>
      </c>
      <c r="F379" s="6">
        <v>0</v>
      </c>
      <c r="G379" s="6">
        <v>2009</v>
      </c>
      <c r="H379" s="6">
        <v>400000</v>
      </c>
      <c r="I379" s="6" t="s">
        <v>1226</v>
      </c>
      <c r="J379" s="6">
        <v>0</v>
      </c>
      <c r="K379" s="6">
        <v>19020</v>
      </c>
      <c r="L379" s="6">
        <f>VLOOKUP($B379,排位权重及成就开放等级!$E$4:$G$28,2,FALSE)</f>
        <v>15</v>
      </c>
      <c r="M379" s="6">
        <f>VLOOKUP($B379,排位权重及成就开放等级!$E$4:$G$28,3,FALSE)</f>
        <v>5</v>
      </c>
    </row>
    <row r="380" spans="1:13">
      <c r="A380" s="6">
        <v>20001</v>
      </c>
      <c r="B380" s="6" t="s">
        <v>1046</v>
      </c>
      <c r="D380" s="6" t="s">
        <v>853</v>
      </c>
      <c r="E380" s="6">
        <v>502</v>
      </c>
      <c r="F380" s="6">
        <v>0</v>
      </c>
      <c r="G380" s="6">
        <v>2010</v>
      </c>
      <c r="H380" s="6">
        <v>1</v>
      </c>
      <c r="I380" s="6" t="s">
        <v>1245</v>
      </c>
      <c r="J380" s="6">
        <v>20002</v>
      </c>
      <c r="K380" s="6">
        <v>0</v>
      </c>
      <c r="L380" s="6">
        <f>VLOOKUP($B380,排位权重及成就开放等级!$E$4:$G$28,2,FALSE)</f>
        <v>13</v>
      </c>
      <c r="M380" s="6">
        <f>VLOOKUP($B380,排位权重及成就开放等级!$E$4:$G$28,3,FALSE)</f>
        <v>4</v>
      </c>
    </row>
    <row r="381" spans="1:13">
      <c r="A381" s="6">
        <v>20002</v>
      </c>
      <c r="B381" s="6" t="s">
        <v>1045</v>
      </c>
      <c r="D381" s="6" t="s">
        <v>854</v>
      </c>
      <c r="E381" s="6">
        <v>502</v>
      </c>
      <c r="F381" s="6">
        <v>0</v>
      </c>
      <c r="G381" s="6">
        <v>2010</v>
      </c>
      <c r="H381" s="6">
        <v>5</v>
      </c>
      <c r="I381" s="6" t="s">
        <v>1246</v>
      </c>
      <c r="J381" s="6">
        <v>20003</v>
      </c>
      <c r="K381" s="6">
        <v>20001</v>
      </c>
      <c r="L381" s="6">
        <f>VLOOKUP($B381,排位权重及成就开放等级!$E$4:$G$28,2,FALSE)</f>
        <v>13</v>
      </c>
      <c r="M381" s="6">
        <f>VLOOKUP($B381,排位权重及成就开放等级!$E$4:$G$28,3,FALSE)</f>
        <v>4</v>
      </c>
    </row>
    <row r="382" spans="1:13">
      <c r="A382" s="6">
        <v>20003</v>
      </c>
      <c r="B382" s="6" t="s">
        <v>1045</v>
      </c>
      <c r="D382" s="6" t="s">
        <v>855</v>
      </c>
      <c r="E382" s="6">
        <v>502</v>
      </c>
      <c r="F382" s="6">
        <v>0</v>
      </c>
      <c r="G382" s="6">
        <v>2010</v>
      </c>
      <c r="H382" s="6">
        <v>10</v>
      </c>
      <c r="I382" s="6" t="s">
        <v>1247</v>
      </c>
      <c r="J382" s="6">
        <v>20004</v>
      </c>
      <c r="K382" s="6">
        <v>20002</v>
      </c>
      <c r="L382" s="6">
        <f>VLOOKUP($B382,排位权重及成就开放等级!$E$4:$G$28,2,FALSE)</f>
        <v>13</v>
      </c>
      <c r="M382" s="6">
        <f>VLOOKUP($B382,排位权重及成就开放等级!$E$4:$G$28,3,FALSE)</f>
        <v>4</v>
      </c>
    </row>
    <row r="383" spans="1:13">
      <c r="A383" s="6">
        <v>20004</v>
      </c>
      <c r="B383" s="6" t="s">
        <v>1045</v>
      </c>
      <c r="D383" s="6" t="s">
        <v>856</v>
      </c>
      <c r="E383" s="6">
        <v>502</v>
      </c>
      <c r="F383" s="6">
        <v>0</v>
      </c>
      <c r="G383" s="6">
        <v>2010</v>
      </c>
      <c r="H383" s="6">
        <v>15</v>
      </c>
      <c r="I383" s="6" t="s">
        <v>1248</v>
      </c>
      <c r="J383" s="6">
        <v>20005</v>
      </c>
      <c r="K383" s="6">
        <v>20003</v>
      </c>
      <c r="L383" s="6">
        <f>VLOOKUP($B383,排位权重及成就开放等级!$E$4:$G$28,2,FALSE)</f>
        <v>13</v>
      </c>
      <c r="M383" s="6">
        <f>VLOOKUP($B383,排位权重及成就开放等级!$E$4:$G$28,3,FALSE)</f>
        <v>4</v>
      </c>
    </row>
    <row r="384" spans="1:13">
      <c r="A384" s="6">
        <v>20005</v>
      </c>
      <c r="B384" s="6" t="s">
        <v>1045</v>
      </c>
      <c r="D384" s="6" t="s">
        <v>857</v>
      </c>
      <c r="E384" s="6">
        <v>502</v>
      </c>
      <c r="F384" s="6">
        <v>0</v>
      </c>
      <c r="G384" s="6">
        <v>2010</v>
      </c>
      <c r="H384" s="6">
        <v>20</v>
      </c>
      <c r="I384" s="6" t="s">
        <v>1249</v>
      </c>
      <c r="J384" s="6">
        <v>20006</v>
      </c>
      <c r="K384" s="6">
        <v>20004</v>
      </c>
      <c r="L384" s="6">
        <f>VLOOKUP($B384,排位权重及成就开放等级!$E$4:$G$28,2,FALSE)</f>
        <v>13</v>
      </c>
      <c r="M384" s="6">
        <f>VLOOKUP($B384,排位权重及成就开放等级!$E$4:$G$28,3,FALSE)</f>
        <v>4</v>
      </c>
    </row>
    <row r="385" spans="1:13">
      <c r="A385" s="6">
        <v>20006</v>
      </c>
      <c r="B385" s="6" t="s">
        <v>1045</v>
      </c>
      <c r="D385" s="6" t="s">
        <v>858</v>
      </c>
      <c r="E385" s="6">
        <v>502</v>
      </c>
      <c r="F385" s="6">
        <v>0</v>
      </c>
      <c r="G385" s="6">
        <v>2010</v>
      </c>
      <c r="H385" s="6">
        <v>25</v>
      </c>
      <c r="I385" s="6" t="s">
        <v>1250</v>
      </c>
      <c r="J385" s="6">
        <v>20007</v>
      </c>
      <c r="K385" s="6">
        <v>20005</v>
      </c>
      <c r="L385" s="6">
        <f>VLOOKUP($B385,排位权重及成就开放等级!$E$4:$G$28,2,FALSE)</f>
        <v>13</v>
      </c>
      <c r="M385" s="6">
        <f>VLOOKUP($B385,排位权重及成就开放等级!$E$4:$G$28,3,FALSE)</f>
        <v>4</v>
      </c>
    </row>
    <row r="386" spans="1:13">
      <c r="A386" s="6">
        <v>20007</v>
      </c>
      <c r="B386" s="6" t="s">
        <v>1045</v>
      </c>
      <c r="D386" s="6" t="s">
        <v>859</v>
      </c>
      <c r="E386" s="6">
        <v>502</v>
      </c>
      <c r="F386" s="6">
        <v>0</v>
      </c>
      <c r="G386" s="6">
        <v>2010</v>
      </c>
      <c r="H386" s="6">
        <v>30</v>
      </c>
      <c r="I386" s="6" t="s">
        <v>1251</v>
      </c>
      <c r="J386" s="6">
        <v>20008</v>
      </c>
      <c r="K386" s="6">
        <v>20006</v>
      </c>
      <c r="L386" s="6">
        <f>VLOOKUP($B386,排位权重及成就开放等级!$E$4:$G$28,2,FALSE)</f>
        <v>13</v>
      </c>
      <c r="M386" s="6">
        <f>VLOOKUP($B386,排位权重及成就开放等级!$E$4:$G$28,3,FALSE)</f>
        <v>4</v>
      </c>
    </row>
    <row r="387" spans="1:13">
      <c r="A387" s="6">
        <v>20008</v>
      </c>
      <c r="B387" s="6" t="s">
        <v>1045</v>
      </c>
      <c r="D387" s="6" t="s">
        <v>860</v>
      </c>
      <c r="E387" s="6">
        <v>502</v>
      </c>
      <c r="F387" s="6">
        <v>0</v>
      </c>
      <c r="G387" s="6">
        <v>2010</v>
      </c>
      <c r="H387" s="6">
        <v>35</v>
      </c>
      <c r="I387" s="6" t="s">
        <v>1252</v>
      </c>
      <c r="J387" s="6">
        <v>20009</v>
      </c>
      <c r="K387" s="6">
        <v>20007</v>
      </c>
      <c r="L387" s="6">
        <f>VLOOKUP($B387,排位权重及成就开放等级!$E$4:$G$28,2,FALSE)</f>
        <v>13</v>
      </c>
      <c r="M387" s="6">
        <f>VLOOKUP($B387,排位权重及成就开放等级!$E$4:$G$28,3,FALSE)</f>
        <v>4</v>
      </c>
    </row>
    <row r="388" spans="1:13">
      <c r="A388" s="6">
        <v>20009</v>
      </c>
      <c r="B388" s="6" t="s">
        <v>1045</v>
      </c>
      <c r="D388" s="6" t="s">
        <v>861</v>
      </c>
      <c r="E388" s="6">
        <v>502</v>
      </c>
      <c r="F388" s="6">
        <v>0</v>
      </c>
      <c r="G388" s="6">
        <v>2010</v>
      </c>
      <c r="H388" s="6">
        <v>40</v>
      </c>
      <c r="I388" s="6" t="s">
        <v>1253</v>
      </c>
      <c r="J388" s="6">
        <v>0</v>
      </c>
      <c r="K388" s="6">
        <v>20008</v>
      </c>
      <c r="L388" s="6">
        <f>VLOOKUP($B388,排位权重及成就开放等级!$E$4:$G$28,2,FALSE)</f>
        <v>13</v>
      </c>
      <c r="M388" s="6">
        <f>VLOOKUP($B388,排位权重及成就开放等级!$E$4:$G$28,3,FALSE)</f>
        <v>4</v>
      </c>
    </row>
    <row r="389" spans="1:13">
      <c r="A389" s="6">
        <v>21001</v>
      </c>
      <c r="B389" s="6" t="s">
        <v>1049</v>
      </c>
      <c r="D389" s="6" t="s">
        <v>862</v>
      </c>
      <c r="E389" s="6">
        <v>701</v>
      </c>
      <c r="F389" s="6">
        <v>0</v>
      </c>
      <c r="G389" s="6">
        <v>2011</v>
      </c>
      <c r="H389" s="6">
        <v>1</v>
      </c>
      <c r="I389" s="6" t="s">
        <v>1254</v>
      </c>
      <c r="J389" s="6">
        <v>21002</v>
      </c>
      <c r="K389" s="6">
        <v>0</v>
      </c>
      <c r="L389" s="6">
        <f>VLOOKUP($B389,排位权重及成就开放等级!$E$4:$G$28,2,FALSE)</f>
        <v>14</v>
      </c>
      <c r="M389" s="6">
        <f>VLOOKUP($B389,排位权重及成就开放等级!$E$4:$G$28,3,FALSE)</f>
        <v>4</v>
      </c>
    </row>
    <row r="390" spans="1:13">
      <c r="A390" s="6">
        <v>21002</v>
      </c>
      <c r="B390" s="6" t="s">
        <v>1048</v>
      </c>
      <c r="D390" s="6" t="s">
        <v>863</v>
      </c>
      <c r="E390" s="6">
        <v>701</v>
      </c>
      <c r="F390" s="6">
        <v>0</v>
      </c>
      <c r="G390" s="6">
        <v>2011</v>
      </c>
      <c r="H390" s="6">
        <v>5</v>
      </c>
      <c r="I390" s="6" t="s">
        <v>1255</v>
      </c>
      <c r="J390" s="6">
        <v>21003</v>
      </c>
      <c r="K390" s="6">
        <v>21001</v>
      </c>
      <c r="L390" s="6">
        <f>VLOOKUP($B390,排位权重及成就开放等级!$E$4:$G$28,2,FALSE)</f>
        <v>14</v>
      </c>
      <c r="M390" s="6">
        <f>VLOOKUP($B390,排位权重及成就开放等级!$E$4:$G$28,3,FALSE)</f>
        <v>4</v>
      </c>
    </row>
    <row r="391" spans="1:13">
      <c r="A391" s="6">
        <v>21003</v>
      </c>
      <c r="B391" s="6" t="s">
        <v>1048</v>
      </c>
      <c r="D391" s="6" t="s">
        <v>864</v>
      </c>
      <c r="E391" s="6">
        <v>701</v>
      </c>
      <c r="F391" s="6">
        <v>0</v>
      </c>
      <c r="G391" s="6">
        <v>2011</v>
      </c>
      <c r="H391" s="6">
        <v>10</v>
      </c>
      <c r="I391" s="6" t="s">
        <v>1256</v>
      </c>
      <c r="J391" s="6">
        <v>21004</v>
      </c>
      <c r="K391" s="6">
        <v>21002</v>
      </c>
      <c r="L391" s="6">
        <f>VLOOKUP($B391,排位权重及成就开放等级!$E$4:$G$28,2,FALSE)</f>
        <v>14</v>
      </c>
      <c r="M391" s="6">
        <f>VLOOKUP($B391,排位权重及成就开放等级!$E$4:$G$28,3,FALSE)</f>
        <v>4</v>
      </c>
    </row>
    <row r="392" spans="1:13">
      <c r="A392" s="6">
        <v>21004</v>
      </c>
      <c r="B392" s="6" t="s">
        <v>1048</v>
      </c>
      <c r="D392" s="6" t="s">
        <v>865</v>
      </c>
      <c r="E392" s="6">
        <v>701</v>
      </c>
      <c r="F392" s="6">
        <v>0</v>
      </c>
      <c r="G392" s="6">
        <v>2011</v>
      </c>
      <c r="H392" s="6">
        <v>15</v>
      </c>
      <c r="I392" s="6" t="s">
        <v>1255</v>
      </c>
      <c r="J392" s="6">
        <v>21005</v>
      </c>
      <c r="K392" s="6">
        <v>21003</v>
      </c>
      <c r="L392" s="6">
        <f>VLOOKUP($B392,排位权重及成就开放等级!$E$4:$G$28,2,FALSE)</f>
        <v>14</v>
      </c>
      <c r="M392" s="6">
        <f>VLOOKUP($B392,排位权重及成就开放等级!$E$4:$G$28,3,FALSE)</f>
        <v>4</v>
      </c>
    </row>
    <row r="393" spans="1:13">
      <c r="A393" s="6">
        <v>21005</v>
      </c>
      <c r="B393" s="6" t="s">
        <v>1048</v>
      </c>
      <c r="D393" s="6" t="s">
        <v>866</v>
      </c>
      <c r="E393" s="6">
        <v>701</v>
      </c>
      <c r="F393" s="6">
        <v>0</v>
      </c>
      <c r="G393" s="6">
        <v>2011</v>
      </c>
      <c r="H393" s="6">
        <v>20</v>
      </c>
      <c r="I393" s="6" t="s">
        <v>1256</v>
      </c>
      <c r="J393" s="6">
        <v>21006</v>
      </c>
      <c r="K393" s="6">
        <v>21004</v>
      </c>
      <c r="L393" s="6">
        <f>VLOOKUP($B393,排位权重及成就开放等级!$E$4:$G$28,2,FALSE)</f>
        <v>14</v>
      </c>
      <c r="M393" s="6">
        <f>VLOOKUP($B393,排位权重及成就开放等级!$E$4:$G$28,3,FALSE)</f>
        <v>4</v>
      </c>
    </row>
    <row r="394" spans="1:13">
      <c r="A394" s="6">
        <v>21006</v>
      </c>
      <c r="B394" s="6" t="s">
        <v>1048</v>
      </c>
      <c r="D394" s="6" t="s">
        <v>867</v>
      </c>
      <c r="E394" s="6">
        <v>701</v>
      </c>
      <c r="F394" s="6">
        <v>0</v>
      </c>
      <c r="G394" s="6">
        <v>2011</v>
      </c>
      <c r="H394" s="6">
        <v>25</v>
      </c>
      <c r="I394" s="6" t="s">
        <v>1255</v>
      </c>
      <c r="J394" s="6">
        <v>21007</v>
      </c>
      <c r="K394" s="6">
        <v>21005</v>
      </c>
      <c r="L394" s="6">
        <f>VLOOKUP($B394,排位权重及成就开放等级!$E$4:$G$28,2,FALSE)</f>
        <v>14</v>
      </c>
      <c r="M394" s="6">
        <f>VLOOKUP($B394,排位权重及成就开放等级!$E$4:$G$28,3,FALSE)</f>
        <v>4</v>
      </c>
    </row>
    <row r="395" spans="1:13">
      <c r="A395" s="6">
        <v>21007</v>
      </c>
      <c r="B395" s="6" t="s">
        <v>1048</v>
      </c>
      <c r="D395" s="6" t="s">
        <v>868</v>
      </c>
      <c r="E395" s="6">
        <v>701</v>
      </c>
      <c r="F395" s="6">
        <v>0</v>
      </c>
      <c r="G395" s="6">
        <v>2011</v>
      </c>
      <c r="H395" s="6">
        <v>30</v>
      </c>
      <c r="I395" s="6" t="s">
        <v>1256</v>
      </c>
      <c r="J395" s="6">
        <v>21008</v>
      </c>
      <c r="K395" s="6">
        <v>21006</v>
      </c>
      <c r="L395" s="6">
        <f>VLOOKUP($B395,排位权重及成就开放等级!$E$4:$G$28,2,FALSE)</f>
        <v>14</v>
      </c>
      <c r="M395" s="6">
        <f>VLOOKUP($B395,排位权重及成就开放等级!$E$4:$G$28,3,FALSE)</f>
        <v>4</v>
      </c>
    </row>
    <row r="396" spans="1:13">
      <c r="A396" s="6">
        <v>21008</v>
      </c>
      <c r="B396" s="6" t="s">
        <v>1048</v>
      </c>
      <c r="D396" s="6" t="s">
        <v>869</v>
      </c>
      <c r="E396" s="6">
        <v>701</v>
      </c>
      <c r="F396" s="6">
        <v>0</v>
      </c>
      <c r="G396" s="6">
        <v>2011</v>
      </c>
      <c r="H396" s="6">
        <v>35</v>
      </c>
      <c r="I396" s="6" t="s">
        <v>1255</v>
      </c>
      <c r="J396" s="6">
        <v>21009</v>
      </c>
      <c r="K396" s="6">
        <v>21007</v>
      </c>
      <c r="L396" s="6">
        <f>VLOOKUP($B396,排位权重及成就开放等级!$E$4:$G$28,2,FALSE)</f>
        <v>14</v>
      </c>
      <c r="M396" s="6">
        <f>VLOOKUP($B396,排位权重及成就开放等级!$E$4:$G$28,3,FALSE)</f>
        <v>4</v>
      </c>
    </row>
    <row r="397" spans="1:13">
      <c r="A397" s="6">
        <v>21009</v>
      </c>
      <c r="B397" s="6" t="s">
        <v>1048</v>
      </c>
      <c r="D397" s="6" t="s">
        <v>870</v>
      </c>
      <c r="E397" s="6">
        <v>701</v>
      </c>
      <c r="F397" s="6">
        <v>0</v>
      </c>
      <c r="G397" s="6">
        <v>2011</v>
      </c>
      <c r="H397" s="6">
        <v>40</v>
      </c>
      <c r="I397" s="6" t="s">
        <v>1256</v>
      </c>
      <c r="J397" s="6">
        <v>0</v>
      </c>
      <c r="K397" s="6">
        <v>21008</v>
      </c>
      <c r="L397" s="6">
        <f>VLOOKUP($B397,排位权重及成就开放等级!$E$4:$G$28,2,FALSE)</f>
        <v>14</v>
      </c>
      <c r="M397" s="6">
        <f>VLOOKUP($B397,排位权重及成就开放等级!$E$4:$G$28,3,FALSE)</f>
        <v>4</v>
      </c>
    </row>
    <row r="398" spans="1:13">
      <c r="A398" s="6">
        <v>22001</v>
      </c>
      <c r="B398" s="6" t="s">
        <v>1051</v>
      </c>
      <c r="D398" s="6" t="s">
        <v>871</v>
      </c>
      <c r="E398" s="6">
        <v>503</v>
      </c>
      <c r="F398" s="6">
        <v>0</v>
      </c>
      <c r="G398" s="6">
        <v>2012</v>
      </c>
      <c r="H398" s="6">
        <v>1</v>
      </c>
      <c r="I398" s="6" t="s">
        <v>1257</v>
      </c>
      <c r="J398" s="6">
        <v>22002</v>
      </c>
      <c r="K398" s="6">
        <v>0</v>
      </c>
      <c r="L398" s="6">
        <f>VLOOKUP($B398,排位权重及成就开放等级!$E$4:$G$28,2,FALSE)</f>
        <v>21</v>
      </c>
      <c r="M398" s="6">
        <f>VLOOKUP($B398,排位权重及成就开放等级!$E$4:$G$28,3,FALSE)</f>
        <v>27</v>
      </c>
    </row>
    <row r="399" spans="1:13">
      <c r="A399" s="6">
        <v>22002</v>
      </c>
      <c r="B399" s="6" t="s">
        <v>1051</v>
      </c>
      <c r="D399" s="6" t="s">
        <v>872</v>
      </c>
      <c r="E399" s="6">
        <v>503</v>
      </c>
      <c r="F399" s="6">
        <v>0</v>
      </c>
      <c r="G399" s="6">
        <v>2012</v>
      </c>
      <c r="H399" s="6">
        <v>2</v>
      </c>
      <c r="I399" s="6" t="s">
        <v>1257</v>
      </c>
      <c r="J399" s="6">
        <v>22003</v>
      </c>
      <c r="K399" s="6">
        <v>22001</v>
      </c>
      <c r="L399" s="6">
        <f>VLOOKUP($B399,排位权重及成就开放等级!$E$4:$G$28,2,FALSE)</f>
        <v>21</v>
      </c>
      <c r="M399" s="6">
        <f>VLOOKUP($B399,排位权重及成就开放等级!$E$4:$G$28,3,FALSE)</f>
        <v>27</v>
      </c>
    </row>
    <row r="400" spans="1:13">
      <c r="A400" s="6">
        <v>22003</v>
      </c>
      <c r="B400" s="6" t="s">
        <v>1051</v>
      </c>
      <c r="D400" s="6" t="s">
        <v>873</v>
      </c>
      <c r="E400" s="6">
        <v>503</v>
      </c>
      <c r="F400" s="6">
        <v>0</v>
      </c>
      <c r="G400" s="6">
        <v>2012</v>
      </c>
      <c r="H400" s="6">
        <v>3</v>
      </c>
      <c r="I400" s="6" t="s">
        <v>1257</v>
      </c>
      <c r="J400" s="6">
        <v>22004</v>
      </c>
      <c r="K400" s="6">
        <v>22002</v>
      </c>
      <c r="L400" s="6">
        <f>VLOOKUP($B400,排位权重及成就开放等级!$E$4:$G$28,2,FALSE)</f>
        <v>21</v>
      </c>
      <c r="M400" s="6">
        <f>VLOOKUP($B400,排位权重及成就开放等级!$E$4:$G$28,3,FALSE)</f>
        <v>27</v>
      </c>
    </row>
    <row r="401" spans="1:13">
      <c r="A401" s="6">
        <v>22004</v>
      </c>
      <c r="B401" s="6" t="s">
        <v>1051</v>
      </c>
      <c r="D401" s="6" t="s">
        <v>874</v>
      </c>
      <c r="E401" s="6">
        <v>503</v>
      </c>
      <c r="F401" s="6">
        <v>0</v>
      </c>
      <c r="G401" s="6">
        <v>2012</v>
      </c>
      <c r="H401" s="6">
        <v>4</v>
      </c>
      <c r="I401" s="6" t="s">
        <v>1257</v>
      </c>
      <c r="J401" s="6">
        <v>22005</v>
      </c>
      <c r="K401" s="6">
        <v>22003</v>
      </c>
      <c r="L401" s="6">
        <f>VLOOKUP($B401,排位权重及成就开放等级!$E$4:$G$28,2,FALSE)</f>
        <v>21</v>
      </c>
      <c r="M401" s="6">
        <f>VLOOKUP($B401,排位权重及成就开放等级!$E$4:$G$28,3,FALSE)</f>
        <v>27</v>
      </c>
    </row>
    <row r="402" spans="1:13">
      <c r="A402" s="6">
        <v>22005</v>
      </c>
      <c r="B402" s="6" t="s">
        <v>1051</v>
      </c>
      <c r="D402" s="6" t="s">
        <v>875</v>
      </c>
      <c r="E402" s="6">
        <v>503</v>
      </c>
      <c r="F402" s="6">
        <v>0</v>
      </c>
      <c r="G402" s="6">
        <v>2012</v>
      </c>
      <c r="H402" s="6">
        <v>5</v>
      </c>
      <c r="I402" s="6" t="s">
        <v>1257</v>
      </c>
      <c r="J402" s="6">
        <v>22006</v>
      </c>
      <c r="K402" s="6">
        <v>22004</v>
      </c>
      <c r="L402" s="6">
        <f>VLOOKUP($B402,排位权重及成就开放等级!$E$4:$G$28,2,FALSE)</f>
        <v>21</v>
      </c>
      <c r="M402" s="6">
        <f>VLOOKUP($B402,排位权重及成就开放等级!$E$4:$G$28,3,FALSE)</f>
        <v>27</v>
      </c>
    </row>
    <row r="403" spans="1:13">
      <c r="A403" s="6">
        <v>22006</v>
      </c>
      <c r="B403" s="6" t="s">
        <v>1051</v>
      </c>
      <c r="D403" s="6" t="s">
        <v>876</v>
      </c>
      <c r="E403" s="6">
        <v>503</v>
      </c>
      <c r="F403" s="6">
        <v>0</v>
      </c>
      <c r="G403" s="6">
        <v>2012</v>
      </c>
      <c r="H403" s="6">
        <v>6</v>
      </c>
      <c r="I403" s="6" t="s">
        <v>1257</v>
      </c>
      <c r="J403" s="6">
        <v>22007</v>
      </c>
      <c r="K403" s="6">
        <v>22005</v>
      </c>
      <c r="L403" s="6">
        <f>VLOOKUP($B403,排位权重及成就开放等级!$E$4:$G$28,2,FALSE)</f>
        <v>21</v>
      </c>
      <c r="M403" s="6">
        <f>VLOOKUP($B403,排位权重及成就开放等级!$E$4:$G$28,3,FALSE)</f>
        <v>27</v>
      </c>
    </row>
    <row r="404" spans="1:13">
      <c r="A404" s="6">
        <v>22007</v>
      </c>
      <c r="B404" s="6" t="s">
        <v>1051</v>
      </c>
      <c r="D404" s="6" t="s">
        <v>877</v>
      </c>
      <c r="E404" s="6">
        <v>503</v>
      </c>
      <c r="F404" s="6">
        <v>0</v>
      </c>
      <c r="G404" s="6">
        <v>2012</v>
      </c>
      <c r="H404" s="6">
        <v>7</v>
      </c>
      <c r="I404" s="6" t="s">
        <v>1257</v>
      </c>
      <c r="J404" s="6">
        <v>0</v>
      </c>
      <c r="K404" s="6">
        <v>22006</v>
      </c>
      <c r="L404" s="6">
        <f>VLOOKUP($B404,排位权重及成就开放等级!$E$4:$G$28,2,FALSE)</f>
        <v>21</v>
      </c>
      <c r="M404" s="6">
        <f>VLOOKUP($B404,排位权重及成就开放等级!$E$4:$G$28,3,FALSE)</f>
        <v>27</v>
      </c>
    </row>
    <row r="405" spans="1:13">
      <c r="A405" s="6">
        <v>25001</v>
      </c>
      <c r="B405" s="6" t="s">
        <v>1054</v>
      </c>
      <c r="D405" s="6" t="s">
        <v>878</v>
      </c>
      <c r="E405" s="6">
        <v>503</v>
      </c>
      <c r="F405" s="6">
        <v>0</v>
      </c>
      <c r="G405" s="6">
        <v>2015</v>
      </c>
      <c r="H405" s="6">
        <v>1</v>
      </c>
      <c r="I405" s="6" t="s">
        <v>1257</v>
      </c>
      <c r="J405" s="6">
        <v>25002</v>
      </c>
      <c r="K405" s="6">
        <v>0</v>
      </c>
      <c r="L405" s="6">
        <f>VLOOKUP($B405,排位权重及成就开放等级!$E$4:$G$28,2,FALSE)</f>
        <v>22</v>
      </c>
      <c r="M405" s="6">
        <f>VLOOKUP($B405,排位权重及成就开放等级!$E$4:$G$28,3,FALSE)</f>
        <v>27</v>
      </c>
    </row>
    <row r="406" spans="1:13">
      <c r="A406" s="6">
        <v>25002</v>
      </c>
      <c r="B406" s="6" t="s">
        <v>1053</v>
      </c>
      <c r="D406" s="6" t="s">
        <v>879</v>
      </c>
      <c r="E406" s="6">
        <v>503</v>
      </c>
      <c r="F406" s="6">
        <v>0</v>
      </c>
      <c r="G406" s="6">
        <v>2015</v>
      </c>
      <c r="H406" s="6">
        <v>2</v>
      </c>
      <c r="I406" s="6" t="s">
        <v>1257</v>
      </c>
      <c r="J406" s="6">
        <v>25003</v>
      </c>
      <c r="K406" s="6">
        <v>25001</v>
      </c>
      <c r="L406" s="6">
        <f>VLOOKUP($B406,排位权重及成就开放等级!$E$4:$G$28,2,FALSE)</f>
        <v>22</v>
      </c>
      <c r="M406" s="6">
        <f>VLOOKUP($B406,排位权重及成就开放等级!$E$4:$G$28,3,FALSE)</f>
        <v>27</v>
      </c>
    </row>
    <row r="407" spans="1:13">
      <c r="A407" s="6">
        <v>25003</v>
      </c>
      <c r="B407" s="6" t="s">
        <v>1053</v>
      </c>
      <c r="D407" s="6" t="s">
        <v>880</v>
      </c>
      <c r="E407" s="6">
        <v>503</v>
      </c>
      <c r="F407" s="6">
        <v>0</v>
      </c>
      <c r="G407" s="6">
        <v>2015</v>
      </c>
      <c r="H407" s="6">
        <v>3</v>
      </c>
      <c r="I407" s="6" t="s">
        <v>1257</v>
      </c>
      <c r="J407" s="6">
        <v>25004</v>
      </c>
      <c r="K407" s="6">
        <v>25002</v>
      </c>
      <c r="L407" s="6">
        <f>VLOOKUP($B407,排位权重及成就开放等级!$E$4:$G$28,2,FALSE)</f>
        <v>22</v>
      </c>
      <c r="M407" s="6">
        <f>VLOOKUP($B407,排位权重及成就开放等级!$E$4:$G$28,3,FALSE)</f>
        <v>27</v>
      </c>
    </row>
    <row r="408" spans="1:13">
      <c r="A408" s="6">
        <v>25004</v>
      </c>
      <c r="B408" s="6" t="s">
        <v>1053</v>
      </c>
      <c r="D408" s="6" t="s">
        <v>881</v>
      </c>
      <c r="E408" s="6">
        <v>503</v>
      </c>
      <c r="F408" s="6">
        <v>0</v>
      </c>
      <c r="G408" s="6">
        <v>2015</v>
      </c>
      <c r="H408" s="6">
        <v>4</v>
      </c>
      <c r="I408" s="6" t="s">
        <v>1257</v>
      </c>
      <c r="J408" s="6">
        <v>25005</v>
      </c>
      <c r="K408" s="6">
        <v>25003</v>
      </c>
      <c r="L408" s="6">
        <f>VLOOKUP($B408,排位权重及成就开放等级!$E$4:$G$28,2,FALSE)</f>
        <v>22</v>
      </c>
      <c r="M408" s="6">
        <f>VLOOKUP($B408,排位权重及成就开放等级!$E$4:$G$28,3,FALSE)</f>
        <v>27</v>
      </c>
    </row>
    <row r="409" spans="1:13">
      <c r="A409" s="6">
        <v>25005</v>
      </c>
      <c r="B409" s="6" t="s">
        <v>1053</v>
      </c>
      <c r="D409" s="6" t="s">
        <v>882</v>
      </c>
      <c r="E409" s="6">
        <v>503</v>
      </c>
      <c r="F409" s="6">
        <v>0</v>
      </c>
      <c r="G409" s="6">
        <v>2015</v>
      </c>
      <c r="H409" s="6">
        <v>5</v>
      </c>
      <c r="I409" s="6" t="s">
        <v>1257</v>
      </c>
      <c r="J409" s="6">
        <v>25006</v>
      </c>
      <c r="K409" s="6">
        <v>25004</v>
      </c>
      <c r="L409" s="6">
        <f>VLOOKUP($B409,排位权重及成就开放等级!$E$4:$G$28,2,FALSE)</f>
        <v>22</v>
      </c>
      <c r="M409" s="6">
        <f>VLOOKUP($B409,排位权重及成就开放等级!$E$4:$G$28,3,FALSE)</f>
        <v>27</v>
      </c>
    </row>
    <row r="410" spans="1:13">
      <c r="A410" s="6">
        <v>25006</v>
      </c>
      <c r="B410" s="6" t="s">
        <v>1053</v>
      </c>
      <c r="D410" s="6" t="s">
        <v>883</v>
      </c>
      <c r="E410" s="6">
        <v>503</v>
      </c>
      <c r="F410" s="6">
        <v>0</v>
      </c>
      <c r="G410" s="6">
        <v>2015</v>
      </c>
      <c r="H410" s="6">
        <v>6</v>
      </c>
      <c r="I410" s="6" t="s">
        <v>1257</v>
      </c>
      <c r="J410" s="6">
        <v>25007</v>
      </c>
      <c r="K410" s="6">
        <v>25005</v>
      </c>
      <c r="L410" s="6">
        <f>VLOOKUP($B410,排位权重及成就开放等级!$E$4:$G$28,2,FALSE)</f>
        <v>22</v>
      </c>
      <c r="M410" s="6">
        <f>VLOOKUP($B410,排位权重及成就开放等级!$E$4:$G$28,3,FALSE)</f>
        <v>27</v>
      </c>
    </row>
    <row r="411" spans="1:13">
      <c r="A411" s="6">
        <v>25007</v>
      </c>
      <c r="B411" s="6" t="s">
        <v>1053</v>
      </c>
      <c r="D411" s="6" t="s">
        <v>884</v>
      </c>
      <c r="E411" s="6">
        <v>503</v>
      </c>
      <c r="F411" s="6">
        <v>0</v>
      </c>
      <c r="G411" s="6">
        <v>2015</v>
      </c>
      <c r="H411" s="6">
        <v>7</v>
      </c>
      <c r="I411" s="6" t="s">
        <v>1257</v>
      </c>
      <c r="J411" s="6">
        <v>0</v>
      </c>
      <c r="K411" s="6">
        <v>25006</v>
      </c>
      <c r="L411" s="6">
        <f>VLOOKUP($B411,排位权重及成就开放等级!$E$4:$G$28,2,FALSE)</f>
        <v>22</v>
      </c>
      <c r="M411" s="6">
        <f>VLOOKUP($B411,排位权重及成就开放等级!$E$4:$G$28,3,FALSE)</f>
        <v>27</v>
      </c>
    </row>
    <row r="412" spans="1:13">
      <c r="A412" s="6">
        <v>27001</v>
      </c>
      <c r="B412" s="6" t="s">
        <v>1056</v>
      </c>
      <c r="D412" s="6" t="s">
        <v>885</v>
      </c>
      <c r="E412" s="6">
        <v>1702</v>
      </c>
      <c r="F412" s="6">
        <v>0</v>
      </c>
      <c r="G412" s="6">
        <v>2017</v>
      </c>
      <c r="H412" s="6">
        <v>10</v>
      </c>
      <c r="I412" s="6" t="s">
        <v>1258</v>
      </c>
      <c r="J412" s="6">
        <v>27002</v>
      </c>
      <c r="K412" s="6">
        <v>0</v>
      </c>
      <c r="L412" s="6">
        <f>VLOOKUP($B412,排位权重及成就开放等级!$E$4:$G$28,2,FALSE)</f>
        <v>18</v>
      </c>
      <c r="M412" s="6">
        <f>VLOOKUP($B412,排位权重及成就开放等级!$E$4:$G$28,3,FALSE)</f>
        <v>19</v>
      </c>
    </row>
    <row r="413" spans="1:13">
      <c r="A413" s="6">
        <v>27002</v>
      </c>
      <c r="B413" s="6" t="s">
        <v>1055</v>
      </c>
      <c r="D413" s="6" t="s">
        <v>886</v>
      </c>
      <c r="E413" s="6">
        <v>1702</v>
      </c>
      <c r="F413" s="6">
        <v>0</v>
      </c>
      <c r="G413" s="6">
        <v>2017</v>
      </c>
      <c r="H413" s="6">
        <v>100</v>
      </c>
      <c r="I413" s="6" t="s">
        <v>1259</v>
      </c>
      <c r="J413" s="6">
        <v>27003</v>
      </c>
      <c r="K413" s="6">
        <v>27001</v>
      </c>
      <c r="L413" s="6">
        <f>VLOOKUP($B413,排位权重及成就开放等级!$E$4:$G$28,2,FALSE)</f>
        <v>18</v>
      </c>
      <c r="M413" s="6">
        <f>VLOOKUP($B413,排位权重及成就开放等级!$E$4:$G$28,3,FALSE)</f>
        <v>19</v>
      </c>
    </row>
    <row r="414" spans="1:13">
      <c r="A414" s="6">
        <v>27003</v>
      </c>
      <c r="B414" s="6" t="s">
        <v>1055</v>
      </c>
      <c r="D414" s="6" t="s">
        <v>887</v>
      </c>
      <c r="E414" s="6">
        <v>1702</v>
      </c>
      <c r="F414" s="6">
        <v>0</v>
      </c>
      <c r="G414" s="6">
        <v>2017</v>
      </c>
      <c r="H414" s="6">
        <v>500</v>
      </c>
      <c r="I414" s="6" t="s">
        <v>1227</v>
      </c>
      <c r="J414" s="6">
        <v>27004</v>
      </c>
      <c r="K414" s="6">
        <v>27002</v>
      </c>
      <c r="L414" s="6">
        <f>VLOOKUP($B414,排位权重及成就开放等级!$E$4:$G$28,2,FALSE)</f>
        <v>18</v>
      </c>
      <c r="M414" s="6">
        <f>VLOOKUP($B414,排位权重及成就开放等级!$E$4:$G$28,3,FALSE)</f>
        <v>19</v>
      </c>
    </row>
    <row r="415" spans="1:13">
      <c r="A415" s="6">
        <v>27004</v>
      </c>
      <c r="B415" s="6" t="s">
        <v>1055</v>
      </c>
      <c r="D415" s="6" t="s">
        <v>888</v>
      </c>
      <c r="E415" s="6">
        <v>1702</v>
      </c>
      <c r="F415" s="6">
        <v>0</v>
      </c>
      <c r="G415" s="6">
        <v>2017</v>
      </c>
      <c r="H415" s="6">
        <v>1000</v>
      </c>
      <c r="I415" s="6" t="s">
        <v>1244</v>
      </c>
      <c r="J415" s="6">
        <v>0</v>
      </c>
      <c r="K415" s="6">
        <v>27003</v>
      </c>
      <c r="L415" s="6">
        <f>VLOOKUP($B415,排位权重及成就开放等级!$E$4:$G$28,2,FALSE)</f>
        <v>18</v>
      </c>
      <c r="M415" s="6">
        <f>VLOOKUP($B415,排位权重及成就开放等级!$E$4:$G$28,3,FALSE)</f>
        <v>19</v>
      </c>
    </row>
    <row r="416" spans="1:13">
      <c r="A416" s="6">
        <v>29001</v>
      </c>
      <c r="B416" s="6" t="s">
        <v>1057</v>
      </c>
      <c r="D416" s="6" t="s">
        <v>889</v>
      </c>
      <c r="E416" s="6">
        <v>2401</v>
      </c>
      <c r="F416" s="6">
        <v>0</v>
      </c>
      <c r="G416" s="6">
        <v>2019</v>
      </c>
      <c r="H416" s="6">
        <v>1</v>
      </c>
      <c r="I416" s="6" t="s">
        <v>1260</v>
      </c>
      <c r="J416" s="6">
        <v>29002</v>
      </c>
      <c r="K416" s="6">
        <v>0</v>
      </c>
      <c r="L416" s="6">
        <f>VLOOKUP($B416,排位权重及成就开放等级!$E$4:$G$28,2,FALSE)</f>
        <v>5</v>
      </c>
      <c r="M416" s="6">
        <f>VLOOKUP($B416,排位权重及成就开放等级!$E$4:$G$28,3,FALSE)</f>
        <v>1</v>
      </c>
    </row>
    <row r="417" spans="1:13">
      <c r="A417" s="6">
        <v>29002</v>
      </c>
      <c r="B417" s="6" t="s">
        <v>1057</v>
      </c>
      <c r="D417" s="6" t="s">
        <v>890</v>
      </c>
      <c r="E417" s="6">
        <v>2401</v>
      </c>
      <c r="F417" s="6">
        <v>0</v>
      </c>
      <c r="G417" s="6">
        <v>2019</v>
      </c>
      <c r="H417" s="6">
        <v>2</v>
      </c>
      <c r="I417" s="6" t="s">
        <v>1260</v>
      </c>
      <c r="J417" s="6">
        <v>29003</v>
      </c>
      <c r="K417" s="6">
        <v>29001</v>
      </c>
      <c r="L417" s="6">
        <f>VLOOKUP($B417,排位权重及成就开放等级!$E$4:$G$28,2,FALSE)</f>
        <v>5</v>
      </c>
      <c r="M417" s="6">
        <f>VLOOKUP($B417,排位权重及成就开放等级!$E$4:$G$28,3,FALSE)</f>
        <v>1</v>
      </c>
    </row>
    <row r="418" spans="1:13">
      <c r="A418" s="6">
        <v>29003</v>
      </c>
      <c r="B418" s="6" t="s">
        <v>1057</v>
      </c>
      <c r="D418" s="6" t="s">
        <v>891</v>
      </c>
      <c r="E418" s="6">
        <v>2401</v>
      </c>
      <c r="F418" s="6">
        <v>0</v>
      </c>
      <c r="G418" s="6">
        <v>2019</v>
      </c>
      <c r="H418" s="6">
        <v>3</v>
      </c>
      <c r="I418" s="6" t="s">
        <v>1260</v>
      </c>
      <c r="J418" s="6">
        <v>0</v>
      </c>
      <c r="K418" s="6">
        <v>29002</v>
      </c>
      <c r="L418" s="6">
        <f>VLOOKUP($B418,排位权重及成就开放等级!$E$4:$G$28,2,FALSE)</f>
        <v>5</v>
      </c>
      <c r="M418" s="6">
        <f>VLOOKUP($B418,排位权重及成就开放等级!$E$4:$G$28,3,FALSE)</f>
        <v>1</v>
      </c>
    </row>
    <row r="419" spans="1:13">
      <c r="A419" s="6">
        <v>30001</v>
      </c>
      <c r="B419" s="6" t="s">
        <v>1060</v>
      </c>
      <c r="D419" s="6" t="s">
        <v>892</v>
      </c>
      <c r="E419" s="6">
        <v>1802</v>
      </c>
      <c r="F419" s="6">
        <v>0</v>
      </c>
      <c r="G419" s="6">
        <v>2020</v>
      </c>
      <c r="H419" s="6">
        <v>10</v>
      </c>
      <c r="I419" s="6" t="s">
        <v>1372</v>
      </c>
      <c r="J419" s="6">
        <v>30002</v>
      </c>
      <c r="K419" s="6">
        <v>0</v>
      </c>
      <c r="L419" s="6">
        <f>VLOOKUP($B419,排位权重及成就开放等级!$E$4:$G$28,2,FALSE)</f>
        <v>23</v>
      </c>
      <c r="M419" s="6">
        <f>VLOOKUP($B419,排位权重及成就开放等级!$E$4:$G$28,3,FALSE)</f>
        <v>27</v>
      </c>
    </row>
    <row r="420" spans="1:13">
      <c r="A420" s="6">
        <v>30002</v>
      </c>
      <c r="B420" s="6" t="s">
        <v>1059</v>
      </c>
      <c r="D420" s="6" t="s">
        <v>893</v>
      </c>
      <c r="E420" s="6">
        <v>1802</v>
      </c>
      <c r="F420" s="6">
        <v>0</v>
      </c>
      <c r="G420" s="6">
        <v>2020</v>
      </c>
      <c r="H420" s="6">
        <v>30</v>
      </c>
      <c r="I420" s="6" t="s">
        <v>1372</v>
      </c>
      <c r="J420" s="6">
        <v>30003</v>
      </c>
      <c r="K420" s="6">
        <v>30001</v>
      </c>
      <c r="L420" s="6">
        <f>VLOOKUP($B420,排位权重及成就开放等级!$E$4:$G$28,2,FALSE)</f>
        <v>23</v>
      </c>
      <c r="M420" s="6">
        <f>VLOOKUP($B420,排位权重及成就开放等级!$E$4:$G$28,3,FALSE)</f>
        <v>27</v>
      </c>
    </row>
    <row r="421" spans="1:13">
      <c r="A421" s="6">
        <v>30003</v>
      </c>
      <c r="B421" s="6" t="s">
        <v>1059</v>
      </c>
      <c r="D421" s="6" t="s">
        <v>894</v>
      </c>
      <c r="E421" s="6">
        <v>1802</v>
      </c>
      <c r="F421" s="6">
        <v>0</v>
      </c>
      <c r="G421" s="6">
        <v>2020</v>
      </c>
      <c r="H421" s="6">
        <v>60</v>
      </c>
      <c r="I421" s="6" t="s">
        <v>1373</v>
      </c>
      <c r="J421" s="6">
        <v>30004</v>
      </c>
      <c r="K421" s="6">
        <v>30002</v>
      </c>
      <c r="L421" s="6">
        <f>VLOOKUP($B421,排位权重及成就开放等级!$E$4:$G$28,2,FALSE)</f>
        <v>23</v>
      </c>
      <c r="M421" s="6">
        <f>VLOOKUP($B421,排位权重及成就开放等级!$E$4:$G$28,3,FALSE)</f>
        <v>27</v>
      </c>
    </row>
    <row r="422" spans="1:13">
      <c r="A422" s="6">
        <v>30004</v>
      </c>
      <c r="B422" s="6" t="s">
        <v>1059</v>
      </c>
      <c r="D422" s="6" t="s">
        <v>895</v>
      </c>
      <c r="E422" s="6">
        <v>1802</v>
      </c>
      <c r="F422" s="6">
        <v>0</v>
      </c>
      <c r="G422" s="6">
        <v>2020</v>
      </c>
      <c r="H422" s="6">
        <v>90</v>
      </c>
      <c r="I422" s="6" t="s">
        <v>1373</v>
      </c>
      <c r="J422" s="6">
        <v>30005</v>
      </c>
      <c r="K422" s="6">
        <v>30003</v>
      </c>
      <c r="L422" s="6">
        <f>VLOOKUP($B422,排位权重及成就开放等级!$E$4:$G$28,2,FALSE)</f>
        <v>23</v>
      </c>
      <c r="M422" s="6">
        <f>VLOOKUP($B422,排位权重及成就开放等级!$E$4:$G$28,3,FALSE)</f>
        <v>27</v>
      </c>
    </row>
    <row r="423" spans="1:13">
      <c r="A423" s="6">
        <v>30005</v>
      </c>
      <c r="B423" s="6" t="s">
        <v>1059</v>
      </c>
      <c r="D423" s="6" t="s">
        <v>896</v>
      </c>
      <c r="E423" s="6">
        <v>1802</v>
      </c>
      <c r="F423" s="6">
        <v>0</v>
      </c>
      <c r="G423" s="6">
        <v>2020</v>
      </c>
      <c r="H423" s="6">
        <v>120</v>
      </c>
      <c r="I423" s="6" t="s">
        <v>1373</v>
      </c>
      <c r="J423" s="6">
        <v>30006</v>
      </c>
      <c r="K423" s="6">
        <v>30004</v>
      </c>
      <c r="L423" s="6">
        <f>VLOOKUP($B423,排位权重及成就开放等级!$E$4:$G$28,2,FALSE)</f>
        <v>23</v>
      </c>
      <c r="M423" s="6">
        <f>VLOOKUP($B423,排位权重及成就开放等级!$E$4:$G$28,3,FALSE)</f>
        <v>27</v>
      </c>
    </row>
    <row r="424" spans="1:13">
      <c r="A424" s="6">
        <v>30006</v>
      </c>
      <c r="B424" s="6" t="s">
        <v>1059</v>
      </c>
      <c r="D424" s="6" t="s">
        <v>897</v>
      </c>
      <c r="E424" s="6">
        <v>1802</v>
      </c>
      <c r="F424" s="6">
        <v>0</v>
      </c>
      <c r="G424" s="6">
        <v>2020</v>
      </c>
      <c r="H424" s="6">
        <v>150</v>
      </c>
      <c r="I424" s="6" t="s">
        <v>1373</v>
      </c>
      <c r="J424" s="6">
        <v>30007</v>
      </c>
      <c r="K424" s="6">
        <v>30005</v>
      </c>
      <c r="L424" s="6">
        <f>VLOOKUP($B424,排位权重及成就开放等级!$E$4:$G$28,2,FALSE)</f>
        <v>23</v>
      </c>
      <c r="M424" s="6">
        <f>VLOOKUP($B424,排位权重及成就开放等级!$E$4:$G$28,3,FALSE)</f>
        <v>27</v>
      </c>
    </row>
    <row r="425" spans="1:13">
      <c r="A425" s="6">
        <v>30007</v>
      </c>
      <c r="B425" s="6" t="s">
        <v>1059</v>
      </c>
      <c r="D425" s="6" t="s">
        <v>898</v>
      </c>
      <c r="E425" s="6">
        <v>1802</v>
      </c>
      <c r="F425" s="6">
        <v>0</v>
      </c>
      <c r="G425" s="6">
        <v>2020</v>
      </c>
      <c r="H425" s="6">
        <v>180</v>
      </c>
      <c r="I425" s="6" t="s">
        <v>1373</v>
      </c>
      <c r="J425" s="6">
        <v>30008</v>
      </c>
      <c r="K425" s="6">
        <v>30006</v>
      </c>
      <c r="L425" s="6">
        <f>VLOOKUP($B425,排位权重及成就开放等级!$E$4:$G$28,2,FALSE)</f>
        <v>23</v>
      </c>
      <c r="M425" s="6">
        <f>VLOOKUP($B425,排位权重及成就开放等级!$E$4:$G$28,3,FALSE)</f>
        <v>27</v>
      </c>
    </row>
    <row r="426" spans="1:13">
      <c r="A426" s="6">
        <v>30008</v>
      </c>
      <c r="B426" s="6" t="s">
        <v>1059</v>
      </c>
      <c r="D426" s="6" t="s">
        <v>899</v>
      </c>
      <c r="E426" s="6">
        <v>1802</v>
      </c>
      <c r="F426" s="6">
        <v>0</v>
      </c>
      <c r="G426" s="6">
        <v>2020</v>
      </c>
      <c r="H426" s="6">
        <v>210</v>
      </c>
      <c r="I426" s="6" t="s">
        <v>1373</v>
      </c>
      <c r="J426" s="6">
        <v>30009</v>
      </c>
      <c r="K426" s="6">
        <v>30007</v>
      </c>
      <c r="L426" s="6">
        <f>VLOOKUP($B426,排位权重及成就开放等级!$E$4:$G$28,2,FALSE)</f>
        <v>23</v>
      </c>
      <c r="M426" s="6">
        <f>VLOOKUP($B426,排位权重及成就开放等级!$E$4:$G$28,3,FALSE)</f>
        <v>27</v>
      </c>
    </row>
    <row r="427" spans="1:13">
      <c r="A427" s="6">
        <v>30009</v>
      </c>
      <c r="B427" s="6" t="s">
        <v>1059</v>
      </c>
      <c r="D427" s="6" t="s">
        <v>900</v>
      </c>
      <c r="E427" s="6">
        <v>1802</v>
      </c>
      <c r="F427" s="6">
        <v>0</v>
      </c>
      <c r="G427" s="6">
        <v>2020</v>
      </c>
      <c r="H427" s="6">
        <v>240</v>
      </c>
      <c r="I427" s="6" t="s">
        <v>1373</v>
      </c>
      <c r="J427" s="6">
        <v>30010</v>
      </c>
      <c r="K427" s="6">
        <v>30008</v>
      </c>
      <c r="L427" s="6">
        <f>VLOOKUP($B427,排位权重及成就开放等级!$E$4:$G$28,2,FALSE)</f>
        <v>23</v>
      </c>
      <c r="M427" s="6">
        <f>VLOOKUP($B427,排位权重及成就开放等级!$E$4:$G$28,3,FALSE)</f>
        <v>27</v>
      </c>
    </row>
    <row r="428" spans="1:13">
      <c r="A428" s="6">
        <v>30010</v>
      </c>
      <c r="B428" s="6" t="s">
        <v>1059</v>
      </c>
      <c r="D428" s="6" t="s">
        <v>901</v>
      </c>
      <c r="E428" s="6">
        <v>1802</v>
      </c>
      <c r="F428" s="6">
        <v>0</v>
      </c>
      <c r="G428" s="6">
        <v>2020</v>
      </c>
      <c r="H428" s="6">
        <v>270</v>
      </c>
      <c r="I428" s="6" t="s">
        <v>1373</v>
      </c>
      <c r="J428" s="6">
        <v>30011</v>
      </c>
      <c r="K428" s="6">
        <v>30009</v>
      </c>
      <c r="L428" s="6">
        <f>VLOOKUP($B428,排位权重及成就开放等级!$E$4:$G$28,2,FALSE)</f>
        <v>23</v>
      </c>
      <c r="M428" s="6">
        <f>VLOOKUP($B428,排位权重及成就开放等级!$E$4:$G$28,3,FALSE)</f>
        <v>27</v>
      </c>
    </row>
    <row r="429" spans="1:13">
      <c r="A429" s="6">
        <v>30011</v>
      </c>
      <c r="B429" s="6" t="s">
        <v>1059</v>
      </c>
      <c r="D429" s="6" t="s">
        <v>902</v>
      </c>
      <c r="E429" s="6">
        <v>1802</v>
      </c>
      <c r="F429" s="6">
        <v>0</v>
      </c>
      <c r="G429" s="6">
        <v>2020</v>
      </c>
      <c r="H429" s="6">
        <v>300</v>
      </c>
      <c r="I429" s="6" t="s">
        <v>1373</v>
      </c>
      <c r="J429" s="6">
        <v>0</v>
      </c>
      <c r="K429" s="6">
        <v>30010</v>
      </c>
      <c r="L429" s="6">
        <f>VLOOKUP($B429,排位权重及成就开放等级!$E$4:$G$28,2,FALSE)</f>
        <v>23</v>
      </c>
      <c r="M429" s="6">
        <f>VLOOKUP($B429,排位权重及成就开放等级!$E$4:$G$28,3,FALSE)</f>
        <v>27</v>
      </c>
    </row>
    <row r="430" spans="1:13">
      <c r="A430" s="6">
        <v>31001</v>
      </c>
      <c r="B430" s="6" t="s">
        <v>1062</v>
      </c>
      <c r="D430" s="6" t="s">
        <v>1374</v>
      </c>
      <c r="E430" s="6">
        <v>1801</v>
      </c>
      <c r="F430" s="6">
        <v>0</v>
      </c>
      <c r="G430" s="6">
        <v>2021</v>
      </c>
      <c r="H430" s="6">
        <v>1</v>
      </c>
      <c r="I430" s="6" t="s">
        <v>1227</v>
      </c>
      <c r="J430" s="6">
        <v>31002</v>
      </c>
      <c r="K430" s="6">
        <v>0</v>
      </c>
      <c r="L430" s="6">
        <f>VLOOKUP($B430,排位权重及成就开放等级!$E$4:$G$28,2,FALSE)</f>
        <v>24</v>
      </c>
      <c r="M430" s="6">
        <f>VLOOKUP($B430,排位权重及成就开放等级!$E$4:$G$28,3,FALSE)</f>
        <v>27</v>
      </c>
    </row>
    <row r="431" spans="1:13">
      <c r="A431" s="6">
        <v>31002</v>
      </c>
      <c r="B431" s="6" t="s">
        <v>1061</v>
      </c>
      <c r="D431" s="6" t="s">
        <v>1375</v>
      </c>
      <c r="E431" s="6">
        <v>1801</v>
      </c>
      <c r="F431" s="6">
        <v>0</v>
      </c>
      <c r="G431" s="6">
        <v>2021</v>
      </c>
      <c r="H431" s="6">
        <v>2</v>
      </c>
      <c r="I431" s="6" t="s">
        <v>1244</v>
      </c>
      <c r="J431" s="6">
        <v>31003</v>
      </c>
      <c r="K431" s="6">
        <v>31001</v>
      </c>
      <c r="L431" s="6">
        <f>VLOOKUP($B431,排位权重及成就开放等级!$E$4:$G$28,2,FALSE)</f>
        <v>24</v>
      </c>
      <c r="M431" s="6">
        <f>VLOOKUP($B431,排位权重及成就开放等级!$E$4:$G$28,3,FALSE)</f>
        <v>27</v>
      </c>
    </row>
    <row r="432" spans="1:13">
      <c r="A432" s="6">
        <v>31003</v>
      </c>
      <c r="B432" s="6" t="s">
        <v>1061</v>
      </c>
      <c r="D432" s="6" t="s">
        <v>1376</v>
      </c>
      <c r="E432" s="6">
        <v>1801</v>
      </c>
      <c r="F432" s="6">
        <v>0</v>
      </c>
      <c r="G432" s="6">
        <v>2021</v>
      </c>
      <c r="H432" s="6">
        <v>3</v>
      </c>
      <c r="I432" s="6" t="s">
        <v>1228</v>
      </c>
      <c r="J432" s="6">
        <v>0</v>
      </c>
      <c r="K432" s="6">
        <v>31002</v>
      </c>
      <c r="L432" s="6">
        <f>VLOOKUP($B432,排位权重及成就开放等级!$E$4:$G$28,2,FALSE)</f>
        <v>24</v>
      </c>
      <c r="M432" s="6">
        <f>VLOOKUP($B432,排位权重及成就开放等级!$E$4:$G$28,3,FALSE)</f>
        <v>27</v>
      </c>
    </row>
    <row r="433" spans="1:13">
      <c r="A433" s="6">
        <v>32001</v>
      </c>
      <c r="B433" s="6" t="s">
        <v>1064</v>
      </c>
      <c r="D433" s="6" t="s">
        <v>903</v>
      </c>
      <c r="E433" s="6">
        <v>801</v>
      </c>
      <c r="F433" s="6">
        <v>0</v>
      </c>
      <c r="G433" s="6">
        <v>2022</v>
      </c>
      <c r="H433" s="6">
        <v>10</v>
      </c>
      <c r="I433" s="6" t="s">
        <v>1281</v>
      </c>
      <c r="J433" s="6">
        <v>32002</v>
      </c>
      <c r="K433" s="6">
        <v>0</v>
      </c>
      <c r="L433" s="6">
        <f>VLOOKUP($B433,排位权重及成就开放等级!$E$4:$G$28,2,FALSE)</f>
        <v>6</v>
      </c>
      <c r="M433" s="6">
        <f>VLOOKUP($B433,排位权重及成就开放等级!$E$4:$G$28,3,FALSE)</f>
        <v>1</v>
      </c>
    </row>
    <row r="434" spans="1:13">
      <c r="A434" s="6">
        <v>32002</v>
      </c>
      <c r="B434" s="6" t="s">
        <v>1063</v>
      </c>
      <c r="D434" s="6" t="s">
        <v>904</v>
      </c>
      <c r="E434" s="6">
        <v>801</v>
      </c>
      <c r="F434" s="6">
        <v>0</v>
      </c>
      <c r="G434" s="6">
        <v>2022</v>
      </c>
      <c r="H434" s="6">
        <v>50</v>
      </c>
      <c r="I434" s="6" t="s">
        <v>1105</v>
      </c>
      <c r="J434" s="6">
        <v>32003</v>
      </c>
      <c r="K434" s="6">
        <v>32001</v>
      </c>
      <c r="L434" s="6">
        <f>VLOOKUP($B434,排位权重及成就开放等级!$E$4:$G$28,2,FALSE)</f>
        <v>6</v>
      </c>
      <c r="M434" s="6">
        <f>VLOOKUP($B434,排位权重及成就开放等级!$E$4:$G$28,3,FALSE)</f>
        <v>1</v>
      </c>
    </row>
    <row r="435" spans="1:13">
      <c r="A435" s="6">
        <v>32003</v>
      </c>
      <c r="B435" s="6" t="s">
        <v>1063</v>
      </c>
      <c r="D435" s="6" t="s">
        <v>905</v>
      </c>
      <c r="E435" s="6">
        <v>801</v>
      </c>
      <c r="F435" s="6">
        <v>0</v>
      </c>
      <c r="G435" s="6">
        <v>2022</v>
      </c>
      <c r="H435" s="6">
        <v>100</v>
      </c>
      <c r="I435" s="6" t="s">
        <v>1106</v>
      </c>
      <c r="J435" s="6">
        <v>32004</v>
      </c>
      <c r="K435" s="6">
        <v>32002</v>
      </c>
      <c r="L435" s="6">
        <f>VLOOKUP($B435,排位权重及成就开放等级!$E$4:$G$28,2,FALSE)</f>
        <v>6</v>
      </c>
      <c r="M435" s="6">
        <f>VLOOKUP($B435,排位权重及成就开放等级!$E$4:$G$28,3,FALSE)</f>
        <v>1</v>
      </c>
    </row>
    <row r="436" spans="1:13">
      <c r="A436" s="6">
        <v>32004</v>
      </c>
      <c r="B436" s="6" t="s">
        <v>1063</v>
      </c>
      <c r="D436" s="6" t="s">
        <v>906</v>
      </c>
      <c r="E436" s="6">
        <v>801</v>
      </c>
      <c r="F436" s="6">
        <v>0</v>
      </c>
      <c r="G436" s="6">
        <v>2022</v>
      </c>
      <c r="H436" s="6">
        <v>500</v>
      </c>
      <c r="I436" s="6" t="s">
        <v>1279</v>
      </c>
      <c r="J436" s="6">
        <v>32005</v>
      </c>
      <c r="K436" s="6">
        <v>32003</v>
      </c>
      <c r="L436" s="6">
        <f>VLOOKUP($B436,排位权重及成就开放等级!$E$4:$G$28,2,FALSE)</f>
        <v>6</v>
      </c>
      <c r="M436" s="6">
        <f>VLOOKUP($B436,排位权重及成就开放等级!$E$4:$G$28,3,FALSE)</f>
        <v>1</v>
      </c>
    </row>
    <row r="437" spans="1:13">
      <c r="A437" s="6">
        <v>32005</v>
      </c>
      <c r="B437" s="6" t="s">
        <v>1063</v>
      </c>
      <c r="D437" s="6" t="s">
        <v>907</v>
      </c>
      <c r="E437" s="6">
        <v>801</v>
      </c>
      <c r="F437" s="6">
        <v>0</v>
      </c>
      <c r="G437" s="6">
        <v>2022</v>
      </c>
      <c r="H437" s="6">
        <v>1000</v>
      </c>
      <c r="I437" s="6" t="s">
        <v>1280</v>
      </c>
      <c r="J437" s="6">
        <v>0</v>
      </c>
      <c r="K437" s="6">
        <v>32004</v>
      </c>
      <c r="L437" s="6">
        <f>VLOOKUP($B437,排位权重及成就开放等级!$E$4:$G$28,2,FALSE)</f>
        <v>6</v>
      </c>
      <c r="M437" s="6">
        <f>VLOOKUP($B437,排位权重及成就开放等级!$E$4:$G$28,3,FALSE)</f>
        <v>1</v>
      </c>
    </row>
    <row r="438" spans="1:13">
      <c r="A438" s="6">
        <v>33001</v>
      </c>
      <c r="B438" s="6" t="s">
        <v>1066</v>
      </c>
      <c r="D438" s="6" t="s">
        <v>908</v>
      </c>
      <c r="E438" s="6">
        <v>801</v>
      </c>
      <c r="F438" s="6">
        <v>0</v>
      </c>
      <c r="G438" s="6">
        <v>2023</v>
      </c>
      <c r="H438" s="6">
        <v>10</v>
      </c>
      <c r="I438" s="6" t="s">
        <v>1218</v>
      </c>
      <c r="J438" s="6">
        <v>33002</v>
      </c>
      <c r="K438" s="6">
        <v>0</v>
      </c>
      <c r="L438" s="6">
        <f>VLOOKUP($B438,排位权重及成就开放等级!$E$4:$G$28,2,FALSE)</f>
        <v>7</v>
      </c>
      <c r="M438" s="6">
        <f>VLOOKUP($B438,排位权重及成就开放等级!$E$4:$G$28,3,FALSE)</f>
        <v>1</v>
      </c>
    </row>
    <row r="439" spans="1:13">
      <c r="A439" s="6">
        <v>33002</v>
      </c>
      <c r="B439" s="6" t="s">
        <v>1065</v>
      </c>
      <c r="D439" s="6" t="s">
        <v>909</v>
      </c>
      <c r="E439" s="6">
        <v>801</v>
      </c>
      <c r="F439" s="6">
        <v>0</v>
      </c>
      <c r="G439" s="6">
        <v>2023</v>
      </c>
      <c r="H439" s="6">
        <v>50</v>
      </c>
      <c r="I439" s="6" t="s">
        <v>1262</v>
      </c>
      <c r="J439" s="6">
        <v>33003</v>
      </c>
      <c r="K439" s="6">
        <v>33001</v>
      </c>
      <c r="L439" s="6">
        <f>VLOOKUP($B439,排位权重及成就开放等级!$E$4:$G$28,2,FALSE)</f>
        <v>7</v>
      </c>
      <c r="M439" s="6">
        <f>VLOOKUP($B439,排位权重及成就开放等级!$E$4:$G$28,3,FALSE)</f>
        <v>1</v>
      </c>
    </row>
    <row r="440" spans="1:13">
      <c r="A440" s="6">
        <v>33003</v>
      </c>
      <c r="B440" s="6" t="s">
        <v>1065</v>
      </c>
      <c r="D440" s="6" t="s">
        <v>910</v>
      </c>
      <c r="E440" s="6">
        <v>801</v>
      </c>
      <c r="F440" s="6">
        <v>0</v>
      </c>
      <c r="G440" s="6">
        <v>2023</v>
      </c>
      <c r="H440" s="6">
        <v>100</v>
      </c>
      <c r="I440" s="6" t="s">
        <v>1260</v>
      </c>
      <c r="J440" s="6">
        <v>33004</v>
      </c>
      <c r="K440" s="6">
        <v>33002</v>
      </c>
      <c r="L440" s="6">
        <f>VLOOKUP($B440,排位权重及成就开放等级!$E$4:$G$28,2,FALSE)</f>
        <v>7</v>
      </c>
      <c r="M440" s="6">
        <f>VLOOKUP($B440,排位权重及成就开放等级!$E$4:$G$28,3,FALSE)</f>
        <v>1</v>
      </c>
    </row>
    <row r="441" spans="1:13">
      <c r="A441" s="6">
        <v>33004</v>
      </c>
      <c r="B441" s="6" t="s">
        <v>1065</v>
      </c>
      <c r="D441" s="6" t="s">
        <v>911</v>
      </c>
      <c r="E441" s="6">
        <v>801</v>
      </c>
      <c r="F441" s="6">
        <v>0</v>
      </c>
      <c r="G441" s="6">
        <v>2023</v>
      </c>
      <c r="H441" s="6">
        <v>500</v>
      </c>
      <c r="I441" s="6" t="s">
        <v>1263</v>
      </c>
      <c r="J441" s="6">
        <v>33005</v>
      </c>
      <c r="K441" s="6">
        <v>33003</v>
      </c>
      <c r="L441" s="6">
        <f>VLOOKUP($B441,排位权重及成就开放等级!$E$4:$G$28,2,FALSE)</f>
        <v>7</v>
      </c>
      <c r="M441" s="6">
        <f>VLOOKUP($B441,排位权重及成就开放等级!$E$4:$G$28,3,FALSE)</f>
        <v>1</v>
      </c>
    </row>
    <row r="442" spans="1:13">
      <c r="A442" s="6">
        <v>33005</v>
      </c>
      <c r="B442" s="6" t="s">
        <v>1065</v>
      </c>
      <c r="D442" s="6" t="s">
        <v>912</v>
      </c>
      <c r="E442" s="6">
        <v>801</v>
      </c>
      <c r="F442" s="6">
        <v>0</v>
      </c>
      <c r="G442" s="6">
        <v>2023</v>
      </c>
      <c r="H442" s="6">
        <v>1000</v>
      </c>
      <c r="I442" s="6" t="s">
        <v>1264</v>
      </c>
      <c r="J442" s="6">
        <v>0</v>
      </c>
      <c r="K442" s="6">
        <v>33004</v>
      </c>
      <c r="L442" s="6">
        <f>VLOOKUP($B442,排位权重及成就开放等级!$E$4:$G$28,2,FALSE)</f>
        <v>7</v>
      </c>
      <c r="M442" s="6">
        <f>VLOOKUP($B442,排位权重及成就开放等级!$E$4:$G$28,3,FALSE)</f>
        <v>1</v>
      </c>
    </row>
    <row r="443" spans="1:13">
      <c r="A443" s="6">
        <v>34001</v>
      </c>
      <c r="B443" s="6" t="s">
        <v>1069</v>
      </c>
      <c r="D443" s="6" t="s">
        <v>913</v>
      </c>
      <c r="E443" s="6">
        <v>801</v>
      </c>
      <c r="F443" s="6">
        <v>0</v>
      </c>
      <c r="G443" s="6">
        <v>2024</v>
      </c>
      <c r="H443" s="6">
        <v>10</v>
      </c>
      <c r="I443" s="6" t="s">
        <v>1138</v>
      </c>
      <c r="J443" s="6">
        <v>34002</v>
      </c>
      <c r="K443" s="6">
        <v>0</v>
      </c>
      <c r="L443" s="6">
        <f>VLOOKUP($B443,排位权重及成就开放等级!$E$4:$G$28,2,FALSE)</f>
        <v>8</v>
      </c>
      <c r="M443" s="6">
        <f>VLOOKUP($B443,排位权重及成就开放等级!$E$4:$G$28,3,FALSE)</f>
        <v>1</v>
      </c>
    </row>
    <row r="444" spans="1:13">
      <c r="A444" s="6">
        <v>34002</v>
      </c>
      <c r="B444" s="6" t="s">
        <v>1068</v>
      </c>
      <c r="D444" s="6" t="s">
        <v>914</v>
      </c>
      <c r="E444" s="6">
        <v>801</v>
      </c>
      <c r="F444" s="6">
        <v>0</v>
      </c>
      <c r="G444" s="6">
        <v>2024</v>
      </c>
      <c r="H444" s="6">
        <v>100</v>
      </c>
      <c r="I444" s="6" t="s">
        <v>1218</v>
      </c>
      <c r="J444" s="6">
        <v>34003</v>
      </c>
      <c r="K444" s="6">
        <v>34001</v>
      </c>
      <c r="L444" s="6">
        <f>VLOOKUP($B444,排位权重及成就开放等级!$E$4:$G$28,2,FALSE)</f>
        <v>8</v>
      </c>
      <c r="M444" s="6">
        <f>VLOOKUP($B444,排位权重及成就开放等级!$E$4:$G$28,3,FALSE)</f>
        <v>1</v>
      </c>
    </row>
    <row r="445" spans="1:13">
      <c r="A445" s="6">
        <v>34003</v>
      </c>
      <c r="B445" s="6" t="s">
        <v>1068</v>
      </c>
      <c r="D445" s="6" t="s">
        <v>915</v>
      </c>
      <c r="E445" s="6">
        <v>801</v>
      </c>
      <c r="F445" s="6">
        <v>0</v>
      </c>
      <c r="G445" s="6">
        <v>2024</v>
      </c>
      <c r="H445" s="6">
        <v>500</v>
      </c>
      <c r="I445" s="6" t="s">
        <v>1262</v>
      </c>
      <c r="J445" s="6">
        <v>34004</v>
      </c>
      <c r="K445" s="6">
        <v>34002</v>
      </c>
      <c r="L445" s="6">
        <f>VLOOKUP($B445,排位权重及成就开放等级!$E$4:$G$28,2,FALSE)</f>
        <v>8</v>
      </c>
      <c r="M445" s="6">
        <f>VLOOKUP($B445,排位权重及成就开放等级!$E$4:$G$28,3,FALSE)</f>
        <v>1</v>
      </c>
    </row>
    <row r="446" spans="1:13">
      <c r="A446" s="6">
        <v>34004</v>
      </c>
      <c r="B446" s="6" t="s">
        <v>1068</v>
      </c>
      <c r="D446" s="6" t="s">
        <v>916</v>
      </c>
      <c r="E446" s="6">
        <v>801</v>
      </c>
      <c r="F446" s="6">
        <v>0</v>
      </c>
      <c r="G446" s="6">
        <v>2024</v>
      </c>
      <c r="H446" s="6">
        <v>1000</v>
      </c>
      <c r="I446" s="6" t="s">
        <v>1260</v>
      </c>
      <c r="J446" s="6">
        <v>34005</v>
      </c>
      <c r="K446" s="6">
        <v>34003</v>
      </c>
      <c r="L446" s="6">
        <f>VLOOKUP($B446,排位权重及成就开放等级!$E$4:$G$28,2,FALSE)</f>
        <v>8</v>
      </c>
      <c r="M446" s="6">
        <f>VLOOKUP($B446,排位权重及成就开放等级!$E$4:$G$28,3,FALSE)</f>
        <v>1</v>
      </c>
    </row>
    <row r="447" spans="1:13">
      <c r="A447" s="6">
        <v>34005</v>
      </c>
      <c r="B447" s="6" t="s">
        <v>1068</v>
      </c>
      <c r="D447" s="6" t="s">
        <v>917</v>
      </c>
      <c r="E447" s="6">
        <v>801</v>
      </c>
      <c r="F447" s="6">
        <v>0</v>
      </c>
      <c r="G447" s="6">
        <v>2024</v>
      </c>
      <c r="H447" s="6">
        <v>5000</v>
      </c>
      <c r="I447" s="6" t="s">
        <v>1263</v>
      </c>
      <c r="J447" s="6">
        <v>34006</v>
      </c>
      <c r="K447" s="6">
        <v>34004</v>
      </c>
      <c r="L447" s="6">
        <f>VLOOKUP($B447,排位权重及成就开放等级!$E$4:$G$28,2,FALSE)</f>
        <v>8</v>
      </c>
      <c r="M447" s="6">
        <f>VLOOKUP($B447,排位权重及成就开放等级!$E$4:$G$28,3,FALSE)</f>
        <v>1</v>
      </c>
    </row>
    <row r="448" spans="1:13">
      <c r="A448" s="6">
        <v>34006</v>
      </c>
      <c r="B448" s="6" t="s">
        <v>1068</v>
      </c>
      <c r="D448" s="6" t="s">
        <v>918</v>
      </c>
      <c r="E448" s="6">
        <v>801</v>
      </c>
      <c r="F448" s="6">
        <v>0</v>
      </c>
      <c r="G448" s="6">
        <v>2024</v>
      </c>
      <c r="H448" s="6">
        <v>10000</v>
      </c>
      <c r="I448" s="6" t="s">
        <v>1264</v>
      </c>
      <c r="J448" s="6">
        <v>0</v>
      </c>
      <c r="K448" s="6">
        <v>34005</v>
      </c>
      <c r="L448" s="6">
        <f>VLOOKUP($B448,排位权重及成就开放等级!$E$4:$G$28,2,FALSE)</f>
        <v>8</v>
      </c>
      <c r="M448" s="6">
        <f>VLOOKUP($B448,排位权重及成就开放等级!$E$4:$G$28,3,FALSE)</f>
        <v>1</v>
      </c>
    </row>
    <row r="449" spans="1:13">
      <c r="A449" s="6">
        <v>35001</v>
      </c>
      <c r="B449" s="6" t="s">
        <v>1072</v>
      </c>
      <c r="D449" s="6" t="s">
        <v>919</v>
      </c>
      <c r="E449" s="6">
        <v>601</v>
      </c>
      <c r="F449" s="6">
        <v>0</v>
      </c>
      <c r="G449" s="6">
        <v>2025</v>
      </c>
      <c r="H449" s="6">
        <v>5</v>
      </c>
      <c r="I449" s="6" t="s">
        <v>1138</v>
      </c>
      <c r="J449" s="6">
        <v>35002</v>
      </c>
      <c r="K449" s="6">
        <v>0</v>
      </c>
      <c r="L449" s="6">
        <f>VLOOKUP($B449,排位权重及成就开放等级!$E$4:$G$28,2,FALSE)</f>
        <v>17</v>
      </c>
      <c r="M449" s="6">
        <f>VLOOKUP($B449,排位权重及成就开放等级!$E$4:$G$28,3,FALSE)</f>
        <v>15</v>
      </c>
    </row>
    <row r="450" spans="1:13">
      <c r="A450" s="6">
        <v>35002</v>
      </c>
      <c r="B450" s="6" t="s">
        <v>1071</v>
      </c>
      <c r="D450" s="6" t="s">
        <v>920</v>
      </c>
      <c r="E450" s="6">
        <v>601</v>
      </c>
      <c r="F450" s="6">
        <v>0</v>
      </c>
      <c r="G450" s="6">
        <v>2025</v>
      </c>
      <c r="H450" s="6">
        <v>10</v>
      </c>
      <c r="I450" s="6" t="s">
        <v>1138</v>
      </c>
      <c r="J450" s="6">
        <v>35003</v>
      </c>
      <c r="K450" s="6">
        <v>35001</v>
      </c>
      <c r="L450" s="6">
        <f>VLOOKUP($B450,排位权重及成就开放等级!$E$4:$G$28,2,FALSE)</f>
        <v>17</v>
      </c>
      <c r="M450" s="6">
        <f>VLOOKUP($B450,排位权重及成就开放等级!$E$4:$G$28,3,FALSE)</f>
        <v>15</v>
      </c>
    </row>
    <row r="451" spans="1:13">
      <c r="A451" s="6">
        <v>35003</v>
      </c>
      <c r="B451" s="6" t="s">
        <v>1071</v>
      </c>
      <c r="D451" s="6" t="s">
        <v>921</v>
      </c>
      <c r="E451" s="6">
        <v>601</v>
      </c>
      <c r="F451" s="6">
        <v>0</v>
      </c>
      <c r="G451" s="6">
        <v>2025</v>
      </c>
      <c r="H451" s="6">
        <v>15</v>
      </c>
      <c r="I451" s="6" t="s">
        <v>1138</v>
      </c>
      <c r="J451" s="6">
        <v>35004</v>
      </c>
      <c r="K451" s="6">
        <v>35002</v>
      </c>
      <c r="L451" s="6">
        <f>VLOOKUP($B451,排位权重及成就开放等级!$E$4:$G$28,2,FALSE)</f>
        <v>17</v>
      </c>
      <c r="M451" s="6">
        <f>VLOOKUP($B451,排位权重及成就开放等级!$E$4:$G$28,3,FALSE)</f>
        <v>15</v>
      </c>
    </row>
    <row r="452" spans="1:13">
      <c r="A452" s="6">
        <v>35004</v>
      </c>
      <c r="B452" s="6" t="s">
        <v>1071</v>
      </c>
      <c r="D452" s="6" t="s">
        <v>922</v>
      </c>
      <c r="E452" s="6">
        <v>601</v>
      </c>
      <c r="F452" s="6">
        <v>0</v>
      </c>
      <c r="G452" s="6">
        <v>2025</v>
      </c>
      <c r="H452" s="6">
        <v>20</v>
      </c>
      <c r="I452" s="6" t="s">
        <v>1138</v>
      </c>
      <c r="J452" s="6">
        <v>35005</v>
      </c>
      <c r="K452" s="6">
        <v>35003</v>
      </c>
      <c r="L452" s="6">
        <f>VLOOKUP($B452,排位权重及成就开放等级!$E$4:$G$28,2,FALSE)</f>
        <v>17</v>
      </c>
      <c r="M452" s="6">
        <f>VLOOKUP($B452,排位权重及成就开放等级!$E$4:$G$28,3,FALSE)</f>
        <v>15</v>
      </c>
    </row>
    <row r="453" spans="1:13">
      <c r="A453" s="6">
        <v>35005</v>
      </c>
      <c r="B453" s="6" t="s">
        <v>1071</v>
      </c>
      <c r="D453" s="6" t="s">
        <v>923</v>
      </c>
      <c r="E453" s="6">
        <v>601</v>
      </c>
      <c r="F453" s="6">
        <v>0</v>
      </c>
      <c r="G453" s="6">
        <v>2025</v>
      </c>
      <c r="H453" s="6">
        <v>25</v>
      </c>
      <c r="I453" s="6" t="s">
        <v>1138</v>
      </c>
      <c r="J453" s="6">
        <v>35006</v>
      </c>
      <c r="K453" s="6">
        <v>35004</v>
      </c>
      <c r="L453" s="6">
        <f>VLOOKUP($B453,排位权重及成就开放等级!$E$4:$G$28,2,FALSE)</f>
        <v>17</v>
      </c>
      <c r="M453" s="6">
        <f>VLOOKUP($B453,排位权重及成就开放等级!$E$4:$G$28,3,FALSE)</f>
        <v>15</v>
      </c>
    </row>
    <row r="454" spans="1:13">
      <c r="A454" s="6">
        <v>35006</v>
      </c>
      <c r="B454" s="6" t="s">
        <v>1071</v>
      </c>
      <c r="D454" s="6" t="s">
        <v>924</v>
      </c>
      <c r="E454" s="6">
        <v>601</v>
      </c>
      <c r="F454" s="6">
        <v>0</v>
      </c>
      <c r="G454" s="6">
        <v>2025</v>
      </c>
      <c r="H454" s="6">
        <v>30</v>
      </c>
      <c r="I454" s="6" t="s">
        <v>1138</v>
      </c>
      <c r="J454" s="6">
        <v>35007</v>
      </c>
      <c r="K454" s="6">
        <v>35005</v>
      </c>
      <c r="L454" s="6">
        <f>VLOOKUP($B454,排位权重及成就开放等级!$E$4:$G$28,2,FALSE)</f>
        <v>17</v>
      </c>
      <c r="M454" s="6">
        <f>VLOOKUP($B454,排位权重及成就开放等级!$E$4:$G$28,3,FALSE)</f>
        <v>15</v>
      </c>
    </row>
    <row r="455" spans="1:13">
      <c r="A455" s="6">
        <v>35007</v>
      </c>
      <c r="B455" s="6" t="s">
        <v>1071</v>
      </c>
      <c r="D455" s="6" t="s">
        <v>925</v>
      </c>
      <c r="E455" s="6">
        <v>601</v>
      </c>
      <c r="F455" s="6">
        <v>0</v>
      </c>
      <c r="G455" s="6">
        <v>2025</v>
      </c>
      <c r="H455" s="6">
        <v>35</v>
      </c>
      <c r="I455" s="6" t="s">
        <v>1138</v>
      </c>
      <c r="J455" s="6">
        <v>35008</v>
      </c>
      <c r="K455" s="6">
        <v>35006</v>
      </c>
      <c r="L455" s="6">
        <f>VLOOKUP($B455,排位权重及成就开放等级!$E$4:$G$28,2,FALSE)</f>
        <v>17</v>
      </c>
      <c r="M455" s="6">
        <f>VLOOKUP($B455,排位权重及成就开放等级!$E$4:$G$28,3,FALSE)</f>
        <v>15</v>
      </c>
    </row>
    <row r="456" spans="1:13">
      <c r="A456" s="6">
        <v>35008</v>
      </c>
      <c r="B456" s="6" t="s">
        <v>1071</v>
      </c>
      <c r="D456" s="6" t="s">
        <v>926</v>
      </c>
      <c r="E456" s="6">
        <v>601</v>
      </c>
      <c r="F456" s="6">
        <v>0</v>
      </c>
      <c r="G456" s="6">
        <v>2025</v>
      </c>
      <c r="H456" s="6">
        <v>40</v>
      </c>
      <c r="I456" s="6" t="s">
        <v>1138</v>
      </c>
      <c r="J456" s="6">
        <v>35009</v>
      </c>
      <c r="K456" s="6">
        <v>35007</v>
      </c>
      <c r="L456" s="6">
        <f>VLOOKUP($B456,排位权重及成就开放等级!$E$4:$G$28,2,FALSE)</f>
        <v>17</v>
      </c>
      <c r="M456" s="6">
        <f>VLOOKUP($B456,排位权重及成就开放等级!$E$4:$G$28,3,FALSE)</f>
        <v>15</v>
      </c>
    </row>
    <row r="457" spans="1:13">
      <c r="A457" s="6">
        <v>35009</v>
      </c>
      <c r="B457" s="6" t="s">
        <v>1071</v>
      </c>
      <c r="D457" s="6" t="s">
        <v>927</v>
      </c>
      <c r="E457" s="6">
        <v>601</v>
      </c>
      <c r="F457" s="6">
        <v>0</v>
      </c>
      <c r="G457" s="6">
        <v>2025</v>
      </c>
      <c r="H457" s="6">
        <v>45</v>
      </c>
      <c r="I457" s="6" t="s">
        <v>1138</v>
      </c>
      <c r="J457" s="6">
        <v>35010</v>
      </c>
      <c r="K457" s="6">
        <v>35008</v>
      </c>
      <c r="L457" s="6">
        <f>VLOOKUP($B457,排位权重及成就开放等级!$E$4:$G$28,2,FALSE)</f>
        <v>17</v>
      </c>
      <c r="M457" s="6">
        <f>VLOOKUP($B457,排位权重及成就开放等级!$E$4:$G$28,3,FALSE)</f>
        <v>15</v>
      </c>
    </row>
    <row r="458" spans="1:13">
      <c r="A458" s="6">
        <v>35010</v>
      </c>
      <c r="B458" s="6" t="s">
        <v>1071</v>
      </c>
      <c r="D458" s="6" t="s">
        <v>928</v>
      </c>
      <c r="E458" s="6">
        <v>601</v>
      </c>
      <c r="F458" s="6">
        <v>0</v>
      </c>
      <c r="G458" s="6">
        <v>2025</v>
      </c>
      <c r="H458" s="6">
        <v>50</v>
      </c>
      <c r="I458" s="6" t="s">
        <v>1138</v>
      </c>
      <c r="J458" s="6">
        <v>35011</v>
      </c>
      <c r="K458" s="6">
        <v>35009</v>
      </c>
      <c r="L458" s="6">
        <f>VLOOKUP($B458,排位权重及成就开放等级!$E$4:$G$28,2,FALSE)</f>
        <v>17</v>
      </c>
      <c r="M458" s="6">
        <f>VLOOKUP($B458,排位权重及成就开放等级!$E$4:$G$28,3,FALSE)</f>
        <v>15</v>
      </c>
    </row>
    <row r="459" spans="1:13">
      <c r="A459" s="6">
        <v>35011</v>
      </c>
      <c r="B459" s="6" t="s">
        <v>1071</v>
      </c>
      <c r="D459" s="6" t="s">
        <v>929</v>
      </c>
      <c r="E459" s="6">
        <v>601</v>
      </c>
      <c r="F459" s="6">
        <v>0</v>
      </c>
      <c r="G459" s="6">
        <v>2025</v>
      </c>
      <c r="H459" s="6">
        <v>100</v>
      </c>
      <c r="I459" s="6" t="s">
        <v>1138</v>
      </c>
      <c r="J459" s="6">
        <v>0</v>
      </c>
      <c r="K459" s="6">
        <v>35010</v>
      </c>
      <c r="L459" s="6">
        <f>VLOOKUP($B459,排位权重及成就开放等级!$E$4:$G$28,2,FALSE)</f>
        <v>17</v>
      </c>
      <c r="M459" s="6">
        <f>VLOOKUP($B459,排位权重及成就开放等级!$E$4:$G$28,3,FALSE)</f>
        <v>15</v>
      </c>
    </row>
    <row r="460" spans="1:13">
      <c r="A460" s="6">
        <v>36001</v>
      </c>
      <c r="B460" s="6" t="s">
        <v>1075</v>
      </c>
      <c r="D460" s="6" t="s">
        <v>966</v>
      </c>
      <c r="E460" s="6">
        <v>201</v>
      </c>
      <c r="F460" s="6">
        <v>0</v>
      </c>
      <c r="G460" s="6">
        <v>2032</v>
      </c>
      <c r="H460" s="6">
        <v>1</v>
      </c>
      <c r="I460" s="6" t="s">
        <v>1267</v>
      </c>
      <c r="J460" s="6">
        <v>36002</v>
      </c>
      <c r="K460" s="6">
        <v>0</v>
      </c>
      <c r="L460" s="6">
        <f>VLOOKUP($B460,排位权重及成就开放等级!$E$4:$G$28,2,FALSE)</f>
        <v>16</v>
      </c>
      <c r="M460" s="6">
        <f>VLOOKUP($B460,排位权重及成就开放等级!$E$4:$G$28,3,FALSE)</f>
        <v>5</v>
      </c>
    </row>
    <row r="461" spans="1:13">
      <c r="A461" s="6">
        <v>36002</v>
      </c>
      <c r="B461" s="6" t="s">
        <v>1074</v>
      </c>
      <c r="D461" s="6" t="s">
        <v>967</v>
      </c>
      <c r="E461" s="6">
        <v>201</v>
      </c>
      <c r="F461" s="6">
        <v>0</v>
      </c>
      <c r="G461" s="6">
        <v>2032</v>
      </c>
      <c r="H461" s="6">
        <v>5</v>
      </c>
      <c r="I461" s="6" t="s">
        <v>1266</v>
      </c>
      <c r="J461" s="6">
        <v>36003</v>
      </c>
      <c r="K461" s="6">
        <v>36001</v>
      </c>
      <c r="L461" s="6">
        <f>VLOOKUP($B461,排位权重及成就开放等级!$E$4:$G$28,2,FALSE)</f>
        <v>16</v>
      </c>
      <c r="M461" s="6">
        <f>VLOOKUP($B461,排位权重及成就开放等级!$E$4:$G$28,3,FALSE)</f>
        <v>5</v>
      </c>
    </row>
    <row r="462" spans="1:13">
      <c r="A462" s="6">
        <v>36003</v>
      </c>
      <c r="B462" s="6" t="s">
        <v>1074</v>
      </c>
      <c r="D462" s="6" t="s">
        <v>968</v>
      </c>
      <c r="E462" s="6">
        <v>201</v>
      </c>
      <c r="F462" s="6">
        <v>0</v>
      </c>
      <c r="G462" s="6">
        <v>2032</v>
      </c>
      <c r="H462" s="6">
        <v>10</v>
      </c>
      <c r="I462" s="6" t="s">
        <v>1228</v>
      </c>
      <c r="J462" s="6">
        <v>36004</v>
      </c>
      <c r="K462" s="6">
        <v>36002</v>
      </c>
      <c r="L462" s="6">
        <f>VLOOKUP($B462,排位权重及成就开放等级!$E$4:$G$28,2,FALSE)</f>
        <v>16</v>
      </c>
      <c r="M462" s="6">
        <f>VLOOKUP($B462,排位权重及成就开放等级!$E$4:$G$28,3,FALSE)</f>
        <v>5</v>
      </c>
    </row>
    <row r="463" spans="1:13">
      <c r="A463" s="6">
        <v>36004</v>
      </c>
      <c r="B463" s="6" t="s">
        <v>1074</v>
      </c>
      <c r="D463" s="6" t="s">
        <v>969</v>
      </c>
      <c r="E463" s="6">
        <v>201</v>
      </c>
      <c r="F463" s="6">
        <v>0</v>
      </c>
      <c r="G463" s="6">
        <v>2032</v>
      </c>
      <c r="H463" s="6">
        <v>15</v>
      </c>
      <c r="I463" s="6" t="s">
        <v>1265</v>
      </c>
      <c r="J463" s="6">
        <v>0</v>
      </c>
      <c r="K463" s="6">
        <v>36003</v>
      </c>
      <c r="L463" s="6">
        <f>VLOOKUP($B463,排位权重及成就开放等级!$E$4:$G$28,2,FALSE)</f>
        <v>16</v>
      </c>
      <c r="M463" s="6">
        <f>VLOOKUP($B463,排位权重及成就开放等级!$E$4:$G$28,3,FALSE)</f>
        <v>5</v>
      </c>
    </row>
    <row r="464" spans="1:13">
      <c r="A464" s="6">
        <v>39001</v>
      </c>
      <c r="B464" s="6" t="s">
        <v>1076</v>
      </c>
      <c r="D464" s="6" t="s">
        <v>930</v>
      </c>
      <c r="E464" s="6">
        <v>701</v>
      </c>
      <c r="F464" s="6">
        <v>0</v>
      </c>
      <c r="G464" s="6">
        <v>2029</v>
      </c>
      <c r="H464" s="6">
        <v>10</v>
      </c>
      <c r="I464" s="6" t="s">
        <v>1129</v>
      </c>
      <c r="J464" s="6">
        <v>39002</v>
      </c>
      <c r="K464" s="6">
        <v>0</v>
      </c>
      <c r="L464" s="6">
        <f>VLOOKUP($B464,排位权重及成就开放等级!$E$4:$G$28,2,FALSE)</f>
        <v>10</v>
      </c>
      <c r="M464" s="6">
        <f>VLOOKUP($B464,排位权重及成就开放等级!$E$4:$G$28,3,FALSE)</f>
        <v>4</v>
      </c>
    </row>
    <row r="465" spans="1:13">
      <c r="A465" s="6">
        <v>39002</v>
      </c>
      <c r="B465" s="6" t="s">
        <v>1076</v>
      </c>
      <c r="D465" s="6" t="s">
        <v>1093</v>
      </c>
      <c r="E465" s="6">
        <v>701</v>
      </c>
      <c r="F465" s="6">
        <v>0</v>
      </c>
      <c r="G465" s="6">
        <v>2029</v>
      </c>
      <c r="H465" s="6">
        <v>30</v>
      </c>
      <c r="I465" s="6" t="s">
        <v>1282</v>
      </c>
      <c r="J465" s="6">
        <v>39003</v>
      </c>
      <c r="K465" s="6">
        <v>39001</v>
      </c>
      <c r="L465" s="6">
        <f>VLOOKUP($B465,排位权重及成就开放等级!$E$4:$G$28,2,FALSE)</f>
        <v>10</v>
      </c>
      <c r="M465" s="6">
        <f>VLOOKUP($B465,排位权重及成就开放等级!$E$4:$G$28,3,FALSE)</f>
        <v>4</v>
      </c>
    </row>
    <row r="466" spans="1:13">
      <c r="A466" s="6">
        <v>39003</v>
      </c>
      <c r="B466" s="6" t="s">
        <v>1076</v>
      </c>
      <c r="D466" s="6" t="s">
        <v>931</v>
      </c>
      <c r="E466" s="6">
        <v>701</v>
      </c>
      <c r="F466" s="6">
        <v>0</v>
      </c>
      <c r="G466" s="6">
        <v>2029</v>
      </c>
      <c r="H466" s="6">
        <v>100</v>
      </c>
      <c r="I466" s="6" t="s">
        <v>1132</v>
      </c>
      <c r="J466" s="6">
        <v>39004</v>
      </c>
      <c r="K466" s="6">
        <v>39002</v>
      </c>
      <c r="L466" s="6">
        <f>VLOOKUP($B466,排位权重及成就开放等级!$E$4:$G$28,2,FALSE)</f>
        <v>10</v>
      </c>
      <c r="M466" s="6">
        <f>VLOOKUP($B466,排位权重及成就开放等级!$E$4:$G$28,3,FALSE)</f>
        <v>4</v>
      </c>
    </row>
    <row r="467" spans="1:13">
      <c r="A467" s="6">
        <v>39004</v>
      </c>
      <c r="B467" s="6" t="s">
        <v>1076</v>
      </c>
      <c r="D467" s="6" t="s">
        <v>1094</v>
      </c>
      <c r="E467" s="6">
        <v>701</v>
      </c>
      <c r="F467" s="6">
        <v>0</v>
      </c>
      <c r="G467" s="6">
        <v>2029</v>
      </c>
      <c r="H467" s="6">
        <v>200</v>
      </c>
      <c r="I467" s="6" t="s">
        <v>1284</v>
      </c>
      <c r="J467" s="6">
        <v>39005</v>
      </c>
      <c r="K467" s="6">
        <v>39003</v>
      </c>
      <c r="L467" s="6">
        <f>VLOOKUP($B467,排位权重及成就开放等级!$E$4:$G$28,2,FALSE)</f>
        <v>10</v>
      </c>
      <c r="M467" s="6">
        <f>VLOOKUP($B467,排位权重及成就开放等级!$E$4:$G$28,3,FALSE)</f>
        <v>4</v>
      </c>
    </row>
    <row r="468" spans="1:13">
      <c r="A468" s="6">
        <v>39005</v>
      </c>
      <c r="B468" s="6" t="s">
        <v>1076</v>
      </c>
      <c r="D468" s="6" t="s">
        <v>1095</v>
      </c>
      <c r="E468" s="6">
        <v>701</v>
      </c>
      <c r="F468" s="6">
        <v>0</v>
      </c>
      <c r="G468" s="6">
        <v>2029</v>
      </c>
      <c r="H468" s="6">
        <v>300</v>
      </c>
      <c r="I468" s="6" t="s">
        <v>1283</v>
      </c>
      <c r="J468" s="6">
        <v>0</v>
      </c>
      <c r="K468" s="6">
        <v>39004</v>
      </c>
      <c r="L468" s="6">
        <f>VLOOKUP($B468,排位权重及成就开放等级!$E$4:$G$28,2,FALSE)</f>
        <v>10</v>
      </c>
      <c r="M468" s="6">
        <f>VLOOKUP($B468,排位权重及成就开放等级!$E$4:$G$28,3,FALSE)</f>
        <v>4</v>
      </c>
    </row>
    <row r="469" spans="1:13">
      <c r="A469" s="6">
        <v>40001</v>
      </c>
      <c r="B469" s="6" t="s">
        <v>1268</v>
      </c>
      <c r="D469" s="6" t="s">
        <v>1269</v>
      </c>
      <c r="E469" s="6">
        <v>701</v>
      </c>
      <c r="F469" s="6">
        <v>0</v>
      </c>
      <c r="G469" s="6">
        <v>2030</v>
      </c>
      <c r="H469" s="6">
        <v>10</v>
      </c>
      <c r="I469" s="6" t="s">
        <v>1285</v>
      </c>
      <c r="J469" s="6">
        <v>40002</v>
      </c>
      <c r="K469" s="6">
        <v>0</v>
      </c>
      <c r="L469" s="6">
        <f>VLOOKUP($B469,排位权重及成就开放等级!$E$4:$G$28,2,FALSE)</f>
        <v>11</v>
      </c>
      <c r="M469" s="6">
        <f>VLOOKUP($B469,排位权重及成就开放等级!$E$4:$G$28,3,FALSE)</f>
        <v>4</v>
      </c>
    </row>
    <row r="470" spans="1:13">
      <c r="A470" s="6">
        <v>40002</v>
      </c>
      <c r="B470" s="6" t="s">
        <v>1268</v>
      </c>
      <c r="D470" s="6" t="s">
        <v>1270</v>
      </c>
      <c r="E470" s="6">
        <v>701</v>
      </c>
      <c r="F470" s="6">
        <v>0</v>
      </c>
      <c r="G470" s="6">
        <v>2030</v>
      </c>
      <c r="H470" s="6">
        <v>30</v>
      </c>
      <c r="I470" s="6" t="s">
        <v>1255</v>
      </c>
      <c r="J470" s="6">
        <v>40003</v>
      </c>
      <c r="K470" s="6">
        <v>40001</v>
      </c>
      <c r="L470" s="6">
        <f>VLOOKUP($B470,排位权重及成就开放等级!$E$4:$G$28,2,FALSE)</f>
        <v>11</v>
      </c>
      <c r="M470" s="6">
        <f>VLOOKUP($B470,排位权重及成就开放等级!$E$4:$G$28,3,FALSE)</f>
        <v>4</v>
      </c>
    </row>
    <row r="471" spans="1:13">
      <c r="A471" s="6">
        <v>40003</v>
      </c>
      <c r="B471" s="6" t="s">
        <v>1268</v>
      </c>
      <c r="D471" s="6" t="s">
        <v>1271</v>
      </c>
      <c r="E471" s="6">
        <v>701</v>
      </c>
      <c r="F471" s="6">
        <v>0</v>
      </c>
      <c r="G471" s="6">
        <v>2030</v>
      </c>
      <c r="H471" s="6">
        <v>100</v>
      </c>
      <c r="I471" s="6" t="s">
        <v>1286</v>
      </c>
      <c r="J471" s="6">
        <v>40004</v>
      </c>
      <c r="K471" s="6">
        <v>40002</v>
      </c>
      <c r="L471" s="6">
        <f>VLOOKUP($B471,排位权重及成就开放等级!$E$4:$G$28,2,FALSE)</f>
        <v>11</v>
      </c>
      <c r="M471" s="6">
        <f>VLOOKUP($B471,排位权重及成就开放等级!$E$4:$G$28,3,FALSE)</f>
        <v>4</v>
      </c>
    </row>
    <row r="472" spans="1:13">
      <c r="A472" s="6">
        <v>40004</v>
      </c>
      <c r="B472" s="6" t="s">
        <v>1268</v>
      </c>
      <c r="D472" s="6" t="s">
        <v>1272</v>
      </c>
      <c r="E472" s="6">
        <v>701</v>
      </c>
      <c r="F472" s="6">
        <v>0</v>
      </c>
      <c r="G472" s="6">
        <v>2030</v>
      </c>
      <c r="H472" s="6">
        <v>200</v>
      </c>
      <c r="I472" s="6" t="s">
        <v>1287</v>
      </c>
      <c r="J472" s="6">
        <v>40005</v>
      </c>
      <c r="K472" s="6">
        <v>40003</v>
      </c>
      <c r="L472" s="6">
        <f>VLOOKUP($B472,排位权重及成就开放等级!$E$4:$G$28,2,FALSE)</f>
        <v>11</v>
      </c>
      <c r="M472" s="6">
        <f>VLOOKUP($B472,排位权重及成就开放等级!$E$4:$G$28,3,FALSE)</f>
        <v>4</v>
      </c>
    </row>
    <row r="473" spans="1:13">
      <c r="A473" s="6">
        <v>40005</v>
      </c>
      <c r="B473" s="6" t="s">
        <v>1268</v>
      </c>
      <c r="D473" s="6" t="s">
        <v>1273</v>
      </c>
      <c r="E473" s="6">
        <v>701</v>
      </c>
      <c r="F473" s="6">
        <v>0</v>
      </c>
      <c r="G473" s="6">
        <v>2030</v>
      </c>
      <c r="H473" s="6">
        <v>300</v>
      </c>
      <c r="I473" s="6" t="s">
        <v>1288</v>
      </c>
      <c r="J473" s="6">
        <v>0</v>
      </c>
      <c r="K473" s="6">
        <v>40004</v>
      </c>
      <c r="L473" s="6">
        <f>VLOOKUP($B473,排位权重及成就开放等级!$E$4:$G$28,2,FALSE)</f>
        <v>11</v>
      </c>
      <c r="M473" s="6">
        <f>VLOOKUP($B473,排位权重及成就开放等级!$E$4:$G$28,3,FALSE)</f>
        <v>4</v>
      </c>
    </row>
    <row r="474" spans="1:13">
      <c r="A474" s="6">
        <v>41001</v>
      </c>
      <c r="B474" s="6" t="s">
        <v>1078</v>
      </c>
      <c r="D474" s="6" t="s">
        <v>932</v>
      </c>
      <c r="E474" s="6">
        <v>701</v>
      </c>
      <c r="F474" s="6">
        <v>0</v>
      </c>
      <c r="G474" s="6">
        <v>2031</v>
      </c>
      <c r="H474" s="6">
        <v>10</v>
      </c>
      <c r="I474" s="6" t="s">
        <v>1260</v>
      </c>
      <c r="J474" s="6">
        <v>41002</v>
      </c>
      <c r="K474" s="6">
        <v>0</v>
      </c>
      <c r="L474" s="6">
        <f>VLOOKUP($B474,排位权重及成就开放等级!$E$4:$G$28,2,FALSE)</f>
        <v>12</v>
      </c>
      <c r="M474" s="6">
        <f>VLOOKUP($B474,排位权重及成就开放等级!$E$4:$G$28,3,FALSE)</f>
        <v>4</v>
      </c>
    </row>
    <row r="475" spans="1:13">
      <c r="A475" s="6">
        <v>41002</v>
      </c>
      <c r="B475" s="6" t="s">
        <v>1078</v>
      </c>
      <c r="D475" s="6" t="s">
        <v>1096</v>
      </c>
      <c r="E475" s="6">
        <v>701</v>
      </c>
      <c r="F475" s="6">
        <v>0</v>
      </c>
      <c r="G475" s="6">
        <v>2031</v>
      </c>
      <c r="H475" s="6">
        <v>30</v>
      </c>
      <c r="I475" s="6" t="s">
        <v>1289</v>
      </c>
      <c r="J475" s="6">
        <v>41003</v>
      </c>
      <c r="K475" s="6">
        <v>41001</v>
      </c>
      <c r="L475" s="6">
        <f>VLOOKUP($B475,排位权重及成就开放等级!$E$4:$G$28,2,FALSE)</f>
        <v>12</v>
      </c>
      <c r="M475" s="6">
        <f>VLOOKUP($B475,排位权重及成就开放等级!$E$4:$G$28,3,FALSE)</f>
        <v>4</v>
      </c>
    </row>
    <row r="476" spans="1:13">
      <c r="A476" s="6">
        <v>41003</v>
      </c>
      <c r="B476" s="6" t="s">
        <v>1078</v>
      </c>
      <c r="D476" s="6" t="s">
        <v>933</v>
      </c>
      <c r="E476" s="6">
        <v>701</v>
      </c>
      <c r="F476" s="6">
        <v>0</v>
      </c>
      <c r="G476" s="6">
        <v>2031</v>
      </c>
      <c r="H476" s="6">
        <v>100</v>
      </c>
      <c r="I476" s="6" t="s">
        <v>1263</v>
      </c>
      <c r="J476" s="6">
        <v>41004</v>
      </c>
      <c r="K476" s="6">
        <v>41002</v>
      </c>
      <c r="L476" s="6">
        <f>VLOOKUP($B476,排位权重及成就开放等级!$E$4:$G$28,2,FALSE)</f>
        <v>12</v>
      </c>
      <c r="M476" s="6">
        <f>VLOOKUP($B476,排位权重及成就开放等级!$E$4:$G$28,3,FALSE)</f>
        <v>4</v>
      </c>
    </row>
    <row r="477" spans="1:13">
      <c r="A477" s="6">
        <v>41004</v>
      </c>
      <c r="B477" s="6" t="s">
        <v>1078</v>
      </c>
      <c r="D477" s="6" t="s">
        <v>1097</v>
      </c>
      <c r="E477" s="6">
        <v>701</v>
      </c>
      <c r="F477" s="6">
        <v>0</v>
      </c>
      <c r="G477" s="6">
        <v>2031</v>
      </c>
      <c r="H477" s="6">
        <v>200</v>
      </c>
      <c r="I477" s="6" t="s">
        <v>1264</v>
      </c>
      <c r="J477" s="6">
        <v>41005</v>
      </c>
      <c r="K477" s="6">
        <v>41003</v>
      </c>
      <c r="L477" s="6">
        <f>VLOOKUP($B477,排位权重及成就开放等级!$E$4:$G$28,2,FALSE)</f>
        <v>12</v>
      </c>
      <c r="M477" s="6">
        <f>VLOOKUP($B477,排位权重及成就开放等级!$E$4:$G$28,3,FALSE)</f>
        <v>4</v>
      </c>
    </row>
    <row r="478" spans="1:13">
      <c r="A478" s="6">
        <v>41005</v>
      </c>
      <c r="B478" s="6" t="s">
        <v>1078</v>
      </c>
      <c r="D478" s="6" t="s">
        <v>1098</v>
      </c>
      <c r="E478" s="6">
        <v>701</v>
      </c>
      <c r="F478" s="6">
        <v>0</v>
      </c>
      <c r="G478" s="6">
        <v>2031</v>
      </c>
      <c r="H478" s="6">
        <v>300</v>
      </c>
      <c r="I478" s="6" t="s">
        <v>1290</v>
      </c>
      <c r="J478" s="6">
        <v>0</v>
      </c>
      <c r="K478" s="6">
        <v>41004</v>
      </c>
      <c r="L478" s="6">
        <f>VLOOKUP($B478,排位权重及成就开放等级!$E$4:$G$28,2,FALSE)</f>
        <v>12</v>
      </c>
      <c r="M478" s="6">
        <f>VLOOKUP($B478,排位权重及成就开放等级!$E$4:$G$28,3,FALSE)</f>
        <v>4</v>
      </c>
    </row>
  </sheetData>
  <autoFilter ref="A2:M478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37" sqref="B37"/>
    </sheetView>
  </sheetViews>
  <sheetFormatPr defaultRowHeight="13.5"/>
  <cols>
    <col min="6" max="6" width="12.5" style="6" bestFit="1" customWidth="1"/>
    <col min="7" max="7" width="21.75" customWidth="1"/>
    <col min="8" max="8" width="28.5" customWidth="1"/>
    <col min="9" max="9" width="18.5" customWidth="1"/>
    <col min="10" max="10" width="13.375" customWidth="1"/>
    <col min="11" max="11" width="12.125" bestFit="1" customWidth="1"/>
    <col min="12" max="12" width="25.5" bestFit="1" customWidth="1"/>
    <col min="13" max="13" width="11.375" bestFit="1" customWidth="1"/>
  </cols>
  <sheetData>
    <row r="1" spans="1:1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1102</v>
      </c>
      <c r="G1" s="1" t="s">
        <v>1100</v>
      </c>
      <c r="H1" s="1" t="s">
        <v>9</v>
      </c>
      <c r="I1" s="1" t="s">
        <v>4</v>
      </c>
      <c r="J1" s="4" t="s">
        <v>10</v>
      </c>
      <c r="K1" s="4" t="s">
        <v>23</v>
      </c>
      <c r="L1" s="4" t="s">
        <v>500</v>
      </c>
      <c r="M1" s="4" t="s">
        <v>962</v>
      </c>
    </row>
    <row r="2" spans="1:13" s="6" customFormat="1">
      <c r="A2" s="6" t="s">
        <v>20</v>
      </c>
      <c r="B2" s="6" t="s">
        <v>21</v>
      </c>
      <c r="C2" s="6" t="s">
        <v>21</v>
      </c>
      <c r="D2" s="6" t="s">
        <v>21</v>
      </c>
      <c r="E2" s="6" t="s">
        <v>20</v>
      </c>
      <c r="F2" s="6" t="s">
        <v>1101</v>
      </c>
      <c r="G2" s="6" t="s">
        <v>20</v>
      </c>
      <c r="H2" s="6" t="s">
        <v>20</v>
      </c>
      <c r="I2" s="6" t="s">
        <v>21</v>
      </c>
      <c r="J2" s="6" t="s">
        <v>20</v>
      </c>
      <c r="K2" s="6" t="s">
        <v>20</v>
      </c>
      <c r="L2" s="6" t="s">
        <v>429</v>
      </c>
      <c r="M2" s="6" t="s">
        <v>20</v>
      </c>
    </row>
    <row r="3" spans="1:13">
      <c r="A3" s="5" t="s">
        <v>11</v>
      </c>
      <c r="B3" s="5" t="s">
        <v>12</v>
      </c>
      <c r="C3" s="5" t="s">
        <v>13</v>
      </c>
      <c r="D3" s="5" t="s">
        <v>14</v>
      </c>
      <c r="E3" s="5" t="s">
        <v>19</v>
      </c>
      <c r="F3" s="5" t="s">
        <v>1099</v>
      </c>
      <c r="G3" s="5" t="s">
        <v>15</v>
      </c>
      <c r="H3" s="5" t="s">
        <v>16</v>
      </c>
      <c r="I3" s="5" t="s">
        <v>17</v>
      </c>
      <c r="J3" s="5" t="s">
        <v>18</v>
      </c>
      <c r="K3" s="5" t="s">
        <v>22</v>
      </c>
      <c r="L3" s="5" t="s">
        <v>935</v>
      </c>
      <c r="M3" s="5" t="s">
        <v>961</v>
      </c>
    </row>
    <row r="4" spans="1:13" ht="81">
      <c r="A4" s="2">
        <v>10001</v>
      </c>
      <c r="B4" s="2" t="s">
        <v>5</v>
      </c>
      <c r="C4" s="2"/>
      <c r="D4" s="2" t="s">
        <v>6</v>
      </c>
      <c r="E4" s="2"/>
      <c r="G4" s="2">
        <v>2001</v>
      </c>
      <c r="H4" s="2">
        <v>10101</v>
      </c>
      <c r="I4" s="3" t="s">
        <v>7</v>
      </c>
      <c r="J4" s="2">
        <v>10002</v>
      </c>
      <c r="K4" s="2">
        <v>0</v>
      </c>
      <c r="L4" s="7" t="s">
        <v>502</v>
      </c>
      <c r="M4" s="7" t="s">
        <v>963</v>
      </c>
    </row>
    <row r="5" spans="1:13">
      <c r="A5" s="2">
        <v>20001</v>
      </c>
      <c r="B5" s="2"/>
      <c r="C5" s="2"/>
      <c r="D5" s="2"/>
      <c r="E5" s="2"/>
      <c r="G5" s="2"/>
      <c r="H5" s="2"/>
      <c r="I5" s="3"/>
    </row>
    <row r="6" spans="1:13">
      <c r="A6" s="2">
        <v>30001</v>
      </c>
      <c r="B6" s="2"/>
      <c r="C6" s="2"/>
      <c r="D6" s="2"/>
      <c r="E6" s="2"/>
      <c r="G6" s="2"/>
      <c r="H6" s="2"/>
      <c r="I6" s="3"/>
      <c r="K6" t="s">
        <v>24</v>
      </c>
      <c r="L6" t="s">
        <v>501</v>
      </c>
    </row>
    <row r="7" spans="1:13">
      <c r="A7" s="2"/>
      <c r="B7" s="2"/>
      <c r="C7" s="2"/>
      <c r="D7" s="2"/>
      <c r="E7" s="2"/>
      <c r="G7" s="2"/>
      <c r="H7" s="2"/>
      <c r="I7" s="3"/>
    </row>
    <row r="8" spans="1:13">
      <c r="A8" s="2"/>
      <c r="B8" s="2"/>
      <c r="C8" s="2"/>
      <c r="D8" s="2"/>
      <c r="E8" s="2"/>
      <c r="G8" s="2"/>
      <c r="H8" s="2"/>
      <c r="I8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2"/>
  <sheetViews>
    <sheetView topLeftCell="I1" workbookViewId="0">
      <pane ySplit="2" topLeftCell="A3" activePane="bottomLeft" state="frozen"/>
      <selection pane="bottomLeft" activeCell="V6" sqref="V6"/>
    </sheetView>
  </sheetViews>
  <sheetFormatPr defaultRowHeight="13.5"/>
  <cols>
    <col min="1" max="1" width="6.5" bestFit="1" customWidth="1"/>
    <col min="2" max="2" width="19.25" bestFit="1" customWidth="1"/>
    <col min="3" max="3" width="10.75" customWidth="1"/>
    <col min="4" max="4" width="25.75" style="6" bestFit="1" customWidth="1"/>
    <col min="5" max="5" width="5" bestFit="1" customWidth="1"/>
    <col min="6" max="6" width="9.375" bestFit="1" customWidth="1"/>
    <col min="7" max="7" width="8.5" style="6" bestFit="1" customWidth="1"/>
    <col min="8" max="8" width="18.875" bestFit="1" customWidth="1"/>
    <col min="9" max="9" width="6.75" bestFit="1" customWidth="1"/>
    <col min="10" max="10" width="6.5" style="6" bestFit="1" customWidth="1"/>
    <col min="15" max="15" width="18.875" bestFit="1" customWidth="1"/>
    <col min="23" max="23" width="9.5" bestFit="1" customWidth="1"/>
  </cols>
  <sheetData>
    <row r="1" spans="1:23" s="6" customFormat="1">
      <c r="A1" s="6" t="s">
        <v>20</v>
      </c>
      <c r="B1" s="6" t="s">
        <v>21</v>
      </c>
      <c r="C1" s="6" t="s">
        <v>21</v>
      </c>
      <c r="D1" s="6" t="s">
        <v>21</v>
      </c>
      <c r="E1" s="6" t="s">
        <v>20</v>
      </c>
      <c r="F1" s="6" t="s">
        <v>20</v>
      </c>
      <c r="G1" s="6" t="s">
        <v>20</v>
      </c>
      <c r="H1" s="6" t="s">
        <v>503</v>
      </c>
      <c r="I1" s="6" t="s">
        <v>20</v>
      </c>
      <c r="J1" s="6" t="s">
        <v>20</v>
      </c>
      <c r="K1" s="6" t="s">
        <v>429</v>
      </c>
      <c r="L1" s="6" t="s">
        <v>20</v>
      </c>
      <c r="O1" s="6">
        <v>1</v>
      </c>
      <c r="P1">
        <v>1</v>
      </c>
      <c r="Q1">
        <v>1000</v>
      </c>
    </row>
    <row r="2" spans="1:23" s="6" customFormat="1">
      <c r="A2" s="5" t="s">
        <v>11</v>
      </c>
      <c r="B2" s="5" t="s">
        <v>12</v>
      </c>
      <c r="C2" s="5" t="s">
        <v>13</v>
      </c>
      <c r="D2" s="5" t="s">
        <v>14</v>
      </c>
      <c r="E2" s="5" t="s">
        <v>19</v>
      </c>
      <c r="F2" s="5" t="s">
        <v>15</v>
      </c>
      <c r="G2" s="5" t="s">
        <v>16</v>
      </c>
      <c r="H2" s="5" t="s">
        <v>510</v>
      </c>
      <c r="I2" s="5" t="s">
        <v>18</v>
      </c>
      <c r="J2" s="5" t="s">
        <v>22</v>
      </c>
      <c r="K2" s="5" t="s">
        <v>935</v>
      </c>
      <c r="L2" s="5" t="s">
        <v>961</v>
      </c>
      <c r="O2" s="6">
        <v>1</v>
      </c>
      <c r="P2">
        <v>1</v>
      </c>
      <c r="Q2">
        <v>1000</v>
      </c>
    </row>
    <row r="3" spans="1:23" s="6" customFormat="1">
      <c r="A3" s="6">
        <v>11001</v>
      </c>
      <c r="B3" s="6" t="s">
        <v>45</v>
      </c>
      <c r="D3" s="6" t="str">
        <f t="shared" ref="D3:D34" si="0">"通关一般关卡"&amp;L3&amp;"-"&amp;M3</f>
        <v>通关一般关卡1-01</v>
      </c>
      <c r="F3" s="6">
        <v>2001</v>
      </c>
      <c r="G3" s="6">
        <v>10101</v>
      </c>
      <c r="H3" s="10" t="s">
        <v>1103</v>
      </c>
      <c r="I3" s="6">
        <f>A4</f>
        <v>11002</v>
      </c>
      <c r="J3" s="6">
        <v>0</v>
      </c>
      <c r="K3" s="6">
        <v>1</v>
      </c>
      <c r="L3" s="6">
        <f>LEFT(G3,3)-100</f>
        <v>1</v>
      </c>
      <c r="M3" s="6" t="str">
        <f>RIGHT(G3,2)</f>
        <v>01</v>
      </c>
      <c r="O3" s="6">
        <v>1</v>
      </c>
      <c r="P3">
        <v>1</v>
      </c>
      <c r="Q3">
        <v>1000</v>
      </c>
      <c r="T3" s="11">
        <v>1</v>
      </c>
      <c r="U3" s="11">
        <v>1</v>
      </c>
      <c r="V3" s="12" t="s">
        <v>1297</v>
      </c>
      <c r="W3" s="6">
        <f>SUMIFS(Q:Q,O:O,T3,P:P,U3)</f>
        <v>11527000</v>
      </c>
    </row>
    <row r="4" spans="1:23" s="6" customFormat="1">
      <c r="A4" s="6">
        <v>11002</v>
      </c>
      <c r="B4" s="6" t="s">
        <v>46</v>
      </c>
      <c r="D4" s="6" t="str">
        <f t="shared" si="0"/>
        <v>通关一般关卡1-02</v>
      </c>
      <c r="F4" s="6">
        <v>2001</v>
      </c>
      <c r="G4" s="6">
        <v>10102</v>
      </c>
      <c r="H4" s="10" t="s">
        <v>1103</v>
      </c>
      <c r="I4" s="6">
        <f t="shared" ref="I4:I67" si="1">A5</f>
        <v>11003</v>
      </c>
      <c r="J4" s="6">
        <v>11001</v>
      </c>
      <c r="K4" s="6">
        <v>1</v>
      </c>
      <c r="L4" s="6">
        <f t="shared" ref="L4:L67" si="2">LEFT(G4,3)-100</f>
        <v>1</v>
      </c>
      <c r="M4" s="6" t="str">
        <f t="shared" ref="M4:M67" si="3">RIGHT(G4,2)</f>
        <v>02</v>
      </c>
      <c r="O4" s="6">
        <v>1</v>
      </c>
      <c r="P4">
        <v>1</v>
      </c>
      <c r="Q4">
        <v>1000</v>
      </c>
      <c r="T4" s="11">
        <v>1</v>
      </c>
      <c r="U4" s="11">
        <v>2</v>
      </c>
      <c r="V4" s="12" t="s">
        <v>1298</v>
      </c>
      <c r="W4" s="6">
        <f>SUMIFS(Q:Q,O:O,T4,P:P,U4)</f>
        <v>6500</v>
      </c>
    </row>
    <row r="5" spans="1:23" s="6" customFormat="1">
      <c r="A5" s="6">
        <v>11003</v>
      </c>
      <c r="B5" s="6" t="s">
        <v>47</v>
      </c>
      <c r="D5" s="6" t="str">
        <f t="shared" si="0"/>
        <v>通关一般关卡1-03</v>
      </c>
      <c r="F5" s="6">
        <v>2001</v>
      </c>
      <c r="G5" s="6">
        <v>10103</v>
      </c>
      <c r="H5" s="10" t="s">
        <v>1103</v>
      </c>
      <c r="I5" s="6">
        <f t="shared" si="1"/>
        <v>11004</v>
      </c>
      <c r="J5" s="6">
        <v>11002</v>
      </c>
      <c r="K5" s="6">
        <v>1</v>
      </c>
      <c r="L5" s="6">
        <f t="shared" si="2"/>
        <v>1</v>
      </c>
      <c r="M5" s="6" t="str">
        <f t="shared" si="3"/>
        <v>03</v>
      </c>
      <c r="O5" s="6">
        <v>1</v>
      </c>
      <c r="P5">
        <v>1</v>
      </c>
      <c r="Q5">
        <v>1000</v>
      </c>
      <c r="T5" s="11">
        <v>1</v>
      </c>
      <c r="U5" s="11">
        <v>3</v>
      </c>
      <c r="V5" s="12" t="s">
        <v>1299</v>
      </c>
      <c r="W5" s="6">
        <f>SUMIFS(Q:Q,O:O,T5,P:P,U5)</f>
        <v>750</v>
      </c>
    </row>
    <row r="6" spans="1:23" s="6" customFormat="1">
      <c r="A6" s="6">
        <v>11004</v>
      </c>
      <c r="B6" s="6" t="s">
        <v>48</v>
      </c>
      <c r="D6" s="6" t="str">
        <f t="shared" si="0"/>
        <v>通关一般关卡1-04</v>
      </c>
      <c r="F6" s="6">
        <v>2001</v>
      </c>
      <c r="G6" s="6">
        <v>10104</v>
      </c>
      <c r="H6" s="10" t="s">
        <v>1103</v>
      </c>
      <c r="I6" s="6">
        <f t="shared" si="1"/>
        <v>11005</v>
      </c>
      <c r="J6" s="6">
        <v>11003</v>
      </c>
      <c r="K6" s="6">
        <v>1</v>
      </c>
      <c r="L6" s="6">
        <f t="shared" si="2"/>
        <v>1</v>
      </c>
      <c r="M6" s="6" t="str">
        <f t="shared" si="3"/>
        <v>04</v>
      </c>
      <c r="O6" s="6">
        <v>1</v>
      </c>
      <c r="P6">
        <v>1</v>
      </c>
      <c r="Q6">
        <v>1000</v>
      </c>
      <c r="T6" s="11">
        <v>1</v>
      </c>
      <c r="U6" s="11">
        <v>4</v>
      </c>
      <c r="V6" s="13" t="s">
        <v>1300</v>
      </c>
    </row>
    <row r="7" spans="1:23" s="6" customFormat="1">
      <c r="A7" s="6">
        <v>11005</v>
      </c>
      <c r="B7" s="6" t="s">
        <v>49</v>
      </c>
      <c r="D7" s="6" t="str">
        <f t="shared" si="0"/>
        <v>通关一般关卡1-05</v>
      </c>
      <c r="F7" s="6">
        <v>2001</v>
      </c>
      <c r="G7" s="6">
        <v>10105</v>
      </c>
      <c r="H7" s="10" t="s">
        <v>1103</v>
      </c>
      <c r="I7" s="6">
        <f t="shared" si="1"/>
        <v>11006</v>
      </c>
      <c r="J7" s="6">
        <v>11004</v>
      </c>
      <c r="K7" s="6">
        <v>1</v>
      </c>
      <c r="L7" s="6">
        <f t="shared" si="2"/>
        <v>1</v>
      </c>
      <c r="M7" s="6" t="str">
        <f t="shared" si="3"/>
        <v>05</v>
      </c>
      <c r="O7" s="6">
        <v>1</v>
      </c>
      <c r="P7">
        <v>1</v>
      </c>
      <c r="Q7">
        <v>1000</v>
      </c>
      <c r="T7" s="11">
        <v>1</v>
      </c>
      <c r="U7" s="11">
        <v>5</v>
      </c>
      <c r="V7" s="12" t="s">
        <v>1301</v>
      </c>
    </row>
    <row r="8" spans="1:23" s="6" customFormat="1">
      <c r="A8" s="6">
        <v>11006</v>
      </c>
      <c r="B8" s="6" t="s">
        <v>50</v>
      </c>
      <c r="D8" s="6" t="str">
        <f t="shared" si="0"/>
        <v>通关一般关卡1-06</v>
      </c>
      <c r="F8" s="6">
        <v>2001</v>
      </c>
      <c r="G8" s="6">
        <v>10106</v>
      </c>
      <c r="H8" s="10" t="s">
        <v>1103</v>
      </c>
      <c r="I8" s="6">
        <f t="shared" si="1"/>
        <v>11007</v>
      </c>
      <c r="J8" s="6">
        <v>11005</v>
      </c>
      <c r="K8" s="6">
        <v>1</v>
      </c>
      <c r="L8" s="6">
        <f t="shared" si="2"/>
        <v>1</v>
      </c>
      <c r="M8" s="6" t="str">
        <f t="shared" si="3"/>
        <v>06</v>
      </c>
      <c r="O8" s="6">
        <v>1</v>
      </c>
      <c r="P8">
        <v>1</v>
      </c>
      <c r="Q8">
        <v>1000</v>
      </c>
      <c r="T8" s="11">
        <v>1</v>
      </c>
      <c r="U8" s="11">
        <v>6</v>
      </c>
      <c r="V8" s="12" t="s">
        <v>1302</v>
      </c>
      <c r="W8" s="6">
        <f>SUMIFS(Q:Q,O:O,T8,P:P,U8)</f>
        <v>53100</v>
      </c>
    </row>
    <row r="9" spans="1:23" s="6" customFormat="1">
      <c r="A9" s="6">
        <v>11007</v>
      </c>
      <c r="B9" s="6" t="s">
        <v>51</v>
      </c>
      <c r="D9" s="6" t="str">
        <f t="shared" si="0"/>
        <v>通关一般关卡2-01</v>
      </c>
      <c r="F9" s="6">
        <v>2001</v>
      </c>
      <c r="G9" s="6">
        <v>10201</v>
      </c>
      <c r="H9" s="10" t="s">
        <v>1103</v>
      </c>
      <c r="I9" s="6">
        <f t="shared" si="1"/>
        <v>11008</v>
      </c>
      <c r="J9" s="6">
        <v>11006</v>
      </c>
      <c r="K9" s="6">
        <v>1</v>
      </c>
      <c r="L9" s="6">
        <f t="shared" si="2"/>
        <v>2</v>
      </c>
      <c r="M9" s="6" t="str">
        <f t="shared" si="3"/>
        <v>01</v>
      </c>
      <c r="O9" s="6">
        <v>1</v>
      </c>
      <c r="P9">
        <v>1</v>
      </c>
      <c r="Q9">
        <v>1000</v>
      </c>
      <c r="T9" s="11">
        <v>1</v>
      </c>
      <c r="U9" s="11">
        <v>7</v>
      </c>
      <c r="V9" s="13" t="s">
        <v>1303</v>
      </c>
    </row>
    <row r="10" spans="1:23" s="6" customFormat="1">
      <c r="A10" s="6">
        <v>11008</v>
      </c>
      <c r="B10" s="6" t="s">
        <v>52</v>
      </c>
      <c r="D10" s="6" t="str">
        <f t="shared" si="0"/>
        <v>通关一般关卡2-02</v>
      </c>
      <c r="F10" s="6">
        <v>2001</v>
      </c>
      <c r="G10" s="6">
        <v>10202</v>
      </c>
      <c r="H10" s="10" t="s">
        <v>1103</v>
      </c>
      <c r="I10" s="6">
        <f t="shared" si="1"/>
        <v>11009</v>
      </c>
      <c r="J10" s="6">
        <v>11007</v>
      </c>
      <c r="K10" s="6">
        <v>1</v>
      </c>
      <c r="L10" s="6">
        <f t="shared" si="2"/>
        <v>2</v>
      </c>
      <c r="M10" s="6" t="str">
        <f t="shared" si="3"/>
        <v>02</v>
      </c>
      <c r="O10" s="6">
        <v>1</v>
      </c>
      <c r="P10">
        <v>1</v>
      </c>
      <c r="Q10">
        <v>1000</v>
      </c>
      <c r="T10" s="11">
        <v>1</v>
      </c>
      <c r="U10" s="11">
        <v>8</v>
      </c>
      <c r="V10" s="13" t="s">
        <v>1304</v>
      </c>
    </row>
    <row r="11" spans="1:23">
      <c r="A11" s="6">
        <v>11009</v>
      </c>
      <c r="B11" s="6" t="s">
        <v>53</v>
      </c>
      <c r="D11" s="6" t="str">
        <f t="shared" si="0"/>
        <v>通关一般关卡2-04</v>
      </c>
      <c r="F11" s="6">
        <v>2001</v>
      </c>
      <c r="G11" s="6">
        <v>10204</v>
      </c>
      <c r="H11" s="10" t="s">
        <v>1103</v>
      </c>
      <c r="I11" s="6">
        <f t="shared" si="1"/>
        <v>11010</v>
      </c>
      <c r="J11" s="6">
        <v>11008</v>
      </c>
      <c r="K11" s="6">
        <v>1</v>
      </c>
      <c r="L11" s="6">
        <f t="shared" si="2"/>
        <v>2</v>
      </c>
      <c r="M11" s="6" t="str">
        <f t="shared" si="3"/>
        <v>04</v>
      </c>
      <c r="O11" s="6">
        <v>1</v>
      </c>
      <c r="P11">
        <v>1</v>
      </c>
      <c r="Q11">
        <v>1000</v>
      </c>
      <c r="T11" s="11">
        <v>1</v>
      </c>
      <c r="U11" s="11">
        <v>100</v>
      </c>
      <c r="V11" s="13" t="s">
        <v>1305</v>
      </c>
    </row>
    <row r="12" spans="1:23">
      <c r="A12" s="6">
        <v>11010</v>
      </c>
      <c r="B12" s="6" t="s">
        <v>54</v>
      </c>
      <c r="D12" s="6" t="str">
        <f t="shared" si="0"/>
        <v>通关一般关卡2-05</v>
      </c>
      <c r="F12" s="6">
        <v>2001</v>
      </c>
      <c r="G12" s="6">
        <v>10205</v>
      </c>
      <c r="H12" s="10" t="s">
        <v>1103</v>
      </c>
      <c r="I12" s="6">
        <f t="shared" si="1"/>
        <v>11011</v>
      </c>
      <c r="J12" s="6">
        <v>11009</v>
      </c>
      <c r="K12" s="6">
        <v>1</v>
      </c>
      <c r="L12" s="6">
        <f t="shared" si="2"/>
        <v>2</v>
      </c>
      <c r="M12" s="6" t="str">
        <f t="shared" si="3"/>
        <v>05</v>
      </c>
      <c r="O12" s="6">
        <v>1</v>
      </c>
      <c r="P12">
        <v>1</v>
      </c>
      <c r="Q12">
        <v>1000</v>
      </c>
      <c r="T12" s="11">
        <v>2</v>
      </c>
      <c r="U12" s="11">
        <v>1</v>
      </c>
      <c r="V12" s="12" t="s">
        <v>1306</v>
      </c>
    </row>
    <row r="13" spans="1:23">
      <c r="A13" s="6">
        <v>11011</v>
      </c>
      <c r="B13" s="6" t="s">
        <v>55</v>
      </c>
      <c r="D13" s="6" t="str">
        <f t="shared" si="0"/>
        <v>通关一般关卡2-07</v>
      </c>
      <c r="F13" s="6">
        <v>2001</v>
      </c>
      <c r="G13" s="6">
        <v>10207</v>
      </c>
      <c r="H13" s="10" t="s">
        <v>1103</v>
      </c>
      <c r="I13" s="6">
        <f t="shared" si="1"/>
        <v>11012</v>
      </c>
      <c r="J13" s="6">
        <v>11010</v>
      </c>
      <c r="K13" s="6">
        <v>1</v>
      </c>
      <c r="L13" s="6">
        <f t="shared" si="2"/>
        <v>2</v>
      </c>
      <c r="M13" s="6" t="str">
        <f t="shared" si="3"/>
        <v>07</v>
      </c>
      <c r="O13" s="6">
        <v>1</v>
      </c>
      <c r="P13">
        <v>1</v>
      </c>
      <c r="Q13">
        <v>1000</v>
      </c>
      <c r="T13" s="11">
        <v>2</v>
      </c>
      <c r="U13" s="11">
        <v>2</v>
      </c>
      <c r="V13" s="12" t="s">
        <v>1307</v>
      </c>
    </row>
    <row r="14" spans="1:23">
      <c r="A14" s="6">
        <v>11012</v>
      </c>
      <c r="B14" s="6" t="s">
        <v>56</v>
      </c>
      <c r="D14" s="6" t="str">
        <f t="shared" si="0"/>
        <v>通关一般关卡2-08</v>
      </c>
      <c r="F14" s="6">
        <v>2001</v>
      </c>
      <c r="G14" s="6">
        <v>10208</v>
      </c>
      <c r="H14" s="10" t="s">
        <v>1103</v>
      </c>
      <c r="I14" s="6">
        <f t="shared" si="1"/>
        <v>11013</v>
      </c>
      <c r="J14" s="6">
        <v>11011</v>
      </c>
      <c r="K14" s="6">
        <v>1</v>
      </c>
      <c r="L14" s="6">
        <f t="shared" si="2"/>
        <v>2</v>
      </c>
      <c r="M14" s="6" t="str">
        <f t="shared" si="3"/>
        <v>08</v>
      </c>
      <c r="O14" s="6">
        <v>1</v>
      </c>
      <c r="P14">
        <v>1</v>
      </c>
      <c r="Q14">
        <v>2000</v>
      </c>
      <c r="T14" s="11">
        <v>2</v>
      </c>
      <c r="U14" s="11">
        <v>3</v>
      </c>
      <c r="V14" s="12" t="s">
        <v>1308</v>
      </c>
    </row>
    <row r="15" spans="1:23">
      <c r="A15" s="6">
        <v>11013</v>
      </c>
      <c r="B15" s="6" t="s">
        <v>57</v>
      </c>
      <c r="D15" s="6" t="str">
        <f t="shared" si="0"/>
        <v>通关一般关卡3-01</v>
      </c>
      <c r="F15" s="6">
        <v>2001</v>
      </c>
      <c r="G15" s="6">
        <v>10301</v>
      </c>
      <c r="H15" s="10" t="s">
        <v>1103</v>
      </c>
      <c r="I15" s="6">
        <f t="shared" si="1"/>
        <v>11014</v>
      </c>
      <c r="J15" s="6">
        <v>11012</v>
      </c>
      <c r="K15" s="6">
        <v>1</v>
      </c>
      <c r="L15" s="6">
        <f t="shared" si="2"/>
        <v>3</v>
      </c>
      <c r="M15" s="6" t="str">
        <f t="shared" si="3"/>
        <v>01</v>
      </c>
      <c r="O15" s="6">
        <v>1</v>
      </c>
      <c r="P15">
        <v>1</v>
      </c>
      <c r="Q15">
        <v>3000</v>
      </c>
      <c r="T15" s="11">
        <v>3</v>
      </c>
      <c r="U15" s="11">
        <v>1</v>
      </c>
      <c r="V15" s="14" t="s">
        <v>1309</v>
      </c>
    </row>
    <row r="16" spans="1:23">
      <c r="A16" s="6">
        <v>11014</v>
      </c>
      <c r="B16" s="6" t="s">
        <v>58</v>
      </c>
      <c r="D16" s="6" t="str">
        <f t="shared" si="0"/>
        <v>通关一般关卡3-02</v>
      </c>
      <c r="F16" s="6">
        <v>2001</v>
      </c>
      <c r="G16" s="6">
        <v>10302</v>
      </c>
      <c r="H16" s="10" t="s">
        <v>1103</v>
      </c>
      <c r="I16" s="6">
        <f t="shared" si="1"/>
        <v>11015</v>
      </c>
      <c r="J16" s="6">
        <v>11013</v>
      </c>
      <c r="K16" s="6">
        <v>1</v>
      </c>
      <c r="L16" s="6">
        <f t="shared" si="2"/>
        <v>3</v>
      </c>
      <c r="M16" s="6" t="str">
        <f t="shared" si="3"/>
        <v>02</v>
      </c>
      <c r="O16" s="6">
        <v>1</v>
      </c>
      <c r="P16">
        <v>1</v>
      </c>
      <c r="Q16">
        <v>4000</v>
      </c>
      <c r="T16" s="11">
        <v>3</v>
      </c>
      <c r="U16" s="11">
        <v>2</v>
      </c>
      <c r="V16" s="12" t="s">
        <v>1310</v>
      </c>
    </row>
    <row r="17" spans="1:22">
      <c r="A17" s="6">
        <v>11015</v>
      </c>
      <c r="B17" s="6" t="s">
        <v>59</v>
      </c>
      <c r="D17" s="6" t="str">
        <f t="shared" si="0"/>
        <v>通关一般关卡3-04</v>
      </c>
      <c r="F17" s="6">
        <v>2001</v>
      </c>
      <c r="G17" s="6">
        <v>10304</v>
      </c>
      <c r="H17" s="10" t="s">
        <v>1103</v>
      </c>
      <c r="I17" s="6">
        <f t="shared" si="1"/>
        <v>11016</v>
      </c>
      <c r="J17" s="6">
        <v>11014</v>
      </c>
      <c r="K17" s="6">
        <v>1</v>
      </c>
      <c r="L17" s="6">
        <f t="shared" si="2"/>
        <v>3</v>
      </c>
      <c r="M17" s="6" t="str">
        <f t="shared" si="3"/>
        <v>04</v>
      </c>
      <c r="O17" s="6">
        <v>1</v>
      </c>
      <c r="P17">
        <v>1</v>
      </c>
      <c r="Q17">
        <v>5000</v>
      </c>
      <c r="T17" s="11">
        <v>3</v>
      </c>
      <c r="U17" s="11">
        <v>3</v>
      </c>
      <c r="V17" s="12" t="s">
        <v>1311</v>
      </c>
    </row>
    <row r="18" spans="1:22">
      <c r="A18" s="6">
        <v>11016</v>
      </c>
      <c r="B18" s="6" t="s">
        <v>60</v>
      </c>
      <c r="D18" s="6" t="str">
        <f t="shared" si="0"/>
        <v>通关一般关卡3-05</v>
      </c>
      <c r="F18" s="6">
        <v>2001</v>
      </c>
      <c r="G18" s="6">
        <v>10305</v>
      </c>
      <c r="H18" s="10" t="s">
        <v>1103</v>
      </c>
      <c r="I18" s="6">
        <f t="shared" si="1"/>
        <v>11017</v>
      </c>
      <c r="J18" s="6">
        <v>11015</v>
      </c>
      <c r="K18" s="6">
        <v>1</v>
      </c>
      <c r="L18" s="6">
        <f t="shared" si="2"/>
        <v>3</v>
      </c>
      <c r="M18" s="6" t="str">
        <f t="shared" si="3"/>
        <v>05</v>
      </c>
      <c r="O18" s="6">
        <v>1</v>
      </c>
      <c r="P18">
        <v>1</v>
      </c>
      <c r="Q18">
        <v>5000</v>
      </c>
      <c r="T18" s="11">
        <v>3</v>
      </c>
      <c r="U18" s="11">
        <v>4</v>
      </c>
      <c r="V18" s="12" t="s">
        <v>1312</v>
      </c>
    </row>
    <row r="19" spans="1:22">
      <c r="A19" s="6">
        <v>11017</v>
      </c>
      <c r="B19" s="6" t="s">
        <v>61</v>
      </c>
      <c r="D19" s="6" t="str">
        <f t="shared" si="0"/>
        <v>通关一般关卡3-07</v>
      </c>
      <c r="F19" s="6">
        <v>2001</v>
      </c>
      <c r="G19" s="6">
        <v>10307</v>
      </c>
      <c r="H19" s="10" t="s">
        <v>1103</v>
      </c>
      <c r="I19" s="6">
        <f t="shared" si="1"/>
        <v>11018</v>
      </c>
      <c r="J19" s="6">
        <v>11016</v>
      </c>
      <c r="K19" s="6">
        <v>1</v>
      </c>
      <c r="L19" s="6">
        <f t="shared" si="2"/>
        <v>3</v>
      </c>
      <c r="M19" s="6" t="str">
        <f t="shared" si="3"/>
        <v>07</v>
      </c>
      <c r="O19" s="6">
        <v>1</v>
      </c>
      <c r="P19">
        <v>1</v>
      </c>
      <c r="Q19">
        <v>6000</v>
      </c>
      <c r="T19" s="15">
        <v>5</v>
      </c>
      <c r="U19" s="15">
        <v>1</v>
      </c>
      <c r="V19" s="12" t="s">
        <v>1313</v>
      </c>
    </row>
    <row r="20" spans="1:22">
      <c r="A20" s="6">
        <v>11018</v>
      </c>
      <c r="B20" s="6" t="s">
        <v>62</v>
      </c>
      <c r="D20" s="6" t="str">
        <f t="shared" si="0"/>
        <v>通关一般关卡3-08</v>
      </c>
      <c r="F20" s="6">
        <v>2001</v>
      </c>
      <c r="G20" s="6">
        <v>10308</v>
      </c>
      <c r="H20" s="10" t="s">
        <v>1103</v>
      </c>
      <c r="I20" s="6">
        <f t="shared" si="1"/>
        <v>11019</v>
      </c>
      <c r="J20" s="6">
        <v>11017</v>
      </c>
      <c r="K20" s="6">
        <v>1</v>
      </c>
      <c r="L20" s="6">
        <f t="shared" si="2"/>
        <v>3</v>
      </c>
      <c r="M20" s="6" t="str">
        <f t="shared" si="3"/>
        <v>08</v>
      </c>
      <c r="O20" s="6">
        <v>1</v>
      </c>
      <c r="P20">
        <v>1</v>
      </c>
      <c r="Q20">
        <v>7000</v>
      </c>
      <c r="T20" s="15">
        <v>5</v>
      </c>
      <c r="U20" s="15">
        <v>2</v>
      </c>
      <c r="V20" s="12" t="s">
        <v>1314</v>
      </c>
    </row>
    <row r="21" spans="1:22">
      <c r="A21" s="6">
        <v>11019</v>
      </c>
      <c r="B21" s="6" t="s">
        <v>63</v>
      </c>
      <c r="D21" s="6" t="str">
        <f t="shared" si="0"/>
        <v>通关一般关卡3-10</v>
      </c>
      <c r="F21" s="6">
        <v>2001</v>
      </c>
      <c r="G21" s="6">
        <v>10310</v>
      </c>
      <c r="H21" s="10" t="s">
        <v>1103</v>
      </c>
      <c r="I21" s="6">
        <f t="shared" si="1"/>
        <v>11020</v>
      </c>
      <c r="J21" s="6">
        <v>11018</v>
      </c>
      <c r="K21" s="6">
        <v>1</v>
      </c>
      <c r="L21" s="6">
        <f t="shared" si="2"/>
        <v>3</v>
      </c>
      <c r="M21" s="6" t="str">
        <f t="shared" si="3"/>
        <v>10</v>
      </c>
      <c r="O21" s="6">
        <v>1</v>
      </c>
      <c r="P21">
        <v>1</v>
      </c>
      <c r="Q21">
        <v>8000</v>
      </c>
      <c r="T21" s="15">
        <v>5</v>
      </c>
      <c r="U21" s="15">
        <v>3</v>
      </c>
      <c r="V21" s="12" t="s">
        <v>1315</v>
      </c>
    </row>
    <row r="22" spans="1:22">
      <c r="A22" s="6">
        <v>11020</v>
      </c>
      <c r="B22" s="6" t="s">
        <v>64</v>
      </c>
      <c r="D22" s="6" t="str">
        <f t="shared" si="0"/>
        <v>通关一般关卡3-11</v>
      </c>
      <c r="F22" s="6">
        <v>2001</v>
      </c>
      <c r="G22" s="6">
        <v>10311</v>
      </c>
      <c r="H22" s="10" t="s">
        <v>1103</v>
      </c>
      <c r="I22" s="6">
        <f t="shared" si="1"/>
        <v>11021</v>
      </c>
      <c r="J22" s="6">
        <v>11019</v>
      </c>
      <c r="K22" s="6">
        <v>1</v>
      </c>
      <c r="L22" s="6">
        <f t="shared" si="2"/>
        <v>3</v>
      </c>
      <c r="M22" s="6" t="str">
        <f t="shared" si="3"/>
        <v>11</v>
      </c>
      <c r="O22" s="6">
        <v>1</v>
      </c>
      <c r="P22">
        <v>1</v>
      </c>
      <c r="Q22">
        <v>9000</v>
      </c>
      <c r="T22" s="15">
        <v>5</v>
      </c>
      <c r="U22" s="15">
        <v>4</v>
      </c>
      <c r="V22" s="12" t="s">
        <v>1316</v>
      </c>
    </row>
    <row r="23" spans="1:22">
      <c r="A23" s="6">
        <v>11021</v>
      </c>
      <c r="B23" s="6" t="s">
        <v>65</v>
      </c>
      <c r="D23" s="6" t="str">
        <f t="shared" si="0"/>
        <v>通关一般关卡4-01</v>
      </c>
      <c r="F23" s="6">
        <v>2001</v>
      </c>
      <c r="G23" s="6">
        <v>10401</v>
      </c>
      <c r="H23" s="10" t="s">
        <v>1103</v>
      </c>
      <c r="I23" s="6">
        <f t="shared" si="1"/>
        <v>11022</v>
      </c>
      <c r="J23" s="6">
        <v>11020</v>
      </c>
      <c r="K23" s="6">
        <v>1</v>
      </c>
      <c r="L23" s="6">
        <f t="shared" si="2"/>
        <v>4</v>
      </c>
      <c r="M23" s="6" t="str">
        <f t="shared" si="3"/>
        <v>01</v>
      </c>
      <c r="O23" s="6">
        <v>1</v>
      </c>
      <c r="P23">
        <v>1</v>
      </c>
      <c r="Q23">
        <v>10000</v>
      </c>
      <c r="T23" s="15">
        <v>5</v>
      </c>
      <c r="U23" s="15">
        <v>5</v>
      </c>
      <c r="V23" s="12" t="s">
        <v>1317</v>
      </c>
    </row>
    <row r="24" spans="1:22">
      <c r="A24" s="6">
        <v>11022</v>
      </c>
      <c r="B24" s="6" t="s">
        <v>66</v>
      </c>
      <c r="D24" s="6" t="str">
        <f t="shared" si="0"/>
        <v>通关一般关卡4-02</v>
      </c>
      <c r="F24" s="6">
        <v>2001</v>
      </c>
      <c r="G24" s="6">
        <v>10402</v>
      </c>
      <c r="H24" s="10" t="s">
        <v>1103</v>
      </c>
      <c r="I24" s="6">
        <f t="shared" si="1"/>
        <v>11023</v>
      </c>
      <c r="J24" s="6">
        <v>11021</v>
      </c>
      <c r="K24" s="6">
        <v>1</v>
      </c>
      <c r="L24" s="6">
        <f t="shared" si="2"/>
        <v>4</v>
      </c>
      <c r="M24" s="6" t="str">
        <f t="shared" si="3"/>
        <v>02</v>
      </c>
      <c r="O24" s="6">
        <v>1</v>
      </c>
      <c r="P24">
        <v>1</v>
      </c>
      <c r="Q24">
        <v>10000</v>
      </c>
      <c r="T24" s="15">
        <v>5</v>
      </c>
      <c r="U24" s="15">
        <v>6</v>
      </c>
      <c r="V24" s="12" t="s">
        <v>1318</v>
      </c>
    </row>
    <row r="25" spans="1:22">
      <c r="A25" s="6">
        <v>11023</v>
      </c>
      <c r="B25" s="6" t="s">
        <v>67</v>
      </c>
      <c r="D25" s="6" t="str">
        <f t="shared" si="0"/>
        <v>通关一般关卡4-04</v>
      </c>
      <c r="F25" s="6">
        <v>2001</v>
      </c>
      <c r="G25" s="6">
        <v>10404</v>
      </c>
      <c r="H25" s="10" t="s">
        <v>1103</v>
      </c>
      <c r="I25" s="6">
        <f t="shared" si="1"/>
        <v>11024</v>
      </c>
      <c r="J25" s="6">
        <v>11022</v>
      </c>
      <c r="K25" s="6">
        <v>1</v>
      </c>
      <c r="L25" s="6">
        <f t="shared" si="2"/>
        <v>4</v>
      </c>
      <c r="M25" s="6" t="str">
        <f t="shared" si="3"/>
        <v>04</v>
      </c>
      <c r="O25" s="6">
        <v>1</v>
      </c>
      <c r="P25">
        <v>1</v>
      </c>
      <c r="Q25">
        <v>10000</v>
      </c>
      <c r="T25" s="15">
        <v>5</v>
      </c>
      <c r="U25" s="15">
        <v>7</v>
      </c>
      <c r="V25" s="12" t="s">
        <v>1319</v>
      </c>
    </row>
    <row r="26" spans="1:22">
      <c r="A26" s="6">
        <v>11024</v>
      </c>
      <c r="B26" s="6" t="s">
        <v>68</v>
      </c>
      <c r="D26" s="6" t="str">
        <f t="shared" si="0"/>
        <v>通关一般关卡4-05</v>
      </c>
      <c r="F26" s="6">
        <v>2001</v>
      </c>
      <c r="G26" s="6">
        <v>10405</v>
      </c>
      <c r="H26" s="10" t="s">
        <v>1103</v>
      </c>
      <c r="I26" s="6">
        <f t="shared" si="1"/>
        <v>11025</v>
      </c>
      <c r="J26" s="6">
        <v>11023</v>
      </c>
      <c r="K26" s="6">
        <v>1</v>
      </c>
      <c r="L26" s="6">
        <f t="shared" si="2"/>
        <v>4</v>
      </c>
      <c r="M26" s="6" t="str">
        <f t="shared" si="3"/>
        <v>05</v>
      </c>
      <c r="O26" s="6">
        <v>1</v>
      </c>
      <c r="P26">
        <v>1</v>
      </c>
      <c r="Q26">
        <v>10000</v>
      </c>
      <c r="T26" s="15">
        <v>5</v>
      </c>
      <c r="U26" s="15">
        <v>8</v>
      </c>
      <c r="V26" s="12" t="s">
        <v>1320</v>
      </c>
    </row>
    <row r="27" spans="1:22">
      <c r="A27" s="6">
        <v>11025</v>
      </c>
      <c r="B27" s="6" t="s">
        <v>69</v>
      </c>
      <c r="D27" s="6" t="str">
        <f t="shared" si="0"/>
        <v>通关一般关卡4-07</v>
      </c>
      <c r="F27" s="6">
        <v>2001</v>
      </c>
      <c r="G27" s="6">
        <v>10407</v>
      </c>
      <c r="H27" s="10" t="s">
        <v>1103</v>
      </c>
      <c r="I27" s="6">
        <f t="shared" si="1"/>
        <v>11026</v>
      </c>
      <c r="J27" s="6">
        <v>11024</v>
      </c>
      <c r="K27" s="6">
        <v>1</v>
      </c>
      <c r="L27" s="6">
        <f t="shared" si="2"/>
        <v>4</v>
      </c>
      <c r="M27" s="6" t="str">
        <f t="shared" si="3"/>
        <v>07</v>
      </c>
      <c r="O27" s="6">
        <v>1</v>
      </c>
      <c r="P27">
        <v>1</v>
      </c>
      <c r="Q27">
        <v>11000</v>
      </c>
      <c r="T27" s="15">
        <v>5</v>
      </c>
      <c r="U27" s="15">
        <v>9</v>
      </c>
      <c r="V27" s="12" t="s">
        <v>1321</v>
      </c>
    </row>
    <row r="28" spans="1:22">
      <c r="A28" s="6">
        <v>11026</v>
      </c>
      <c r="B28" s="6" t="s">
        <v>70</v>
      </c>
      <c r="D28" s="6" t="str">
        <f t="shared" si="0"/>
        <v>通关一般关卡4-08</v>
      </c>
      <c r="F28" s="6">
        <v>2001</v>
      </c>
      <c r="G28" s="6">
        <v>10408</v>
      </c>
      <c r="H28" s="10" t="s">
        <v>1103</v>
      </c>
      <c r="I28" s="6">
        <f t="shared" si="1"/>
        <v>11027</v>
      </c>
      <c r="J28" s="6">
        <v>11025</v>
      </c>
      <c r="K28" s="6">
        <v>1</v>
      </c>
      <c r="L28" s="6">
        <f t="shared" si="2"/>
        <v>4</v>
      </c>
      <c r="M28" s="6" t="str">
        <f t="shared" si="3"/>
        <v>08</v>
      </c>
      <c r="O28" s="6">
        <v>1</v>
      </c>
      <c r="P28">
        <v>1</v>
      </c>
      <c r="Q28">
        <v>12000</v>
      </c>
      <c r="T28" s="15">
        <v>5</v>
      </c>
      <c r="U28" s="15">
        <v>10</v>
      </c>
      <c r="V28" s="12" t="s">
        <v>1322</v>
      </c>
    </row>
    <row r="29" spans="1:22">
      <c r="A29" s="6">
        <v>11027</v>
      </c>
      <c r="B29" s="6" t="s">
        <v>71</v>
      </c>
      <c r="D29" s="6" t="str">
        <f t="shared" si="0"/>
        <v>通关一般关卡4-10</v>
      </c>
      <c r="F29" s="6">
        <v>2001</v>
      </c>
      <c r="G29" s="6">
        <v>10410</v>
      </c>
      <c r="H29" s="10" t="s">
        <v>1103</v>
      </c>
      <c r="I29" s="6">
        <f t="shared" si="1"/>
        <v>11028</v>
      </c>
      <c r="J29" s="6">
        <v>11026</v>
      </c>
      <c r="K29" s="6">
        <v>1</v>
      </c>
      <c r="L29" s="6">
        <f t="shared" si="2"/>
        <v>4</v>
      </c>
      <c r="M29" s="6" t="str">
        <f t="shared" si="3"/>
        <v>10</v>
      </c>
      <c r="O29" s="6">
        <v>1</v>
      </c>
      <c r="P29">
        <v>1</v>
      </c>
      <c r="Q29">
        <v>13000</v>
      </c>
      <c r="T29" s="15">
        <v>5</v>
      </c>
      <c r="U29" s="15">
        <v>11</v>
      </c>
      <c r="V29" s="12" t="s">
        <v>1323</v>
      </c>
    </row>
    <row r="30" spans="1:22">
      <c r="A30" s="6">
        <v>11028</v>
      </c>
      <c r="B30" s="6" t="s">
        <v>72</v>
      </c>
      <c r="D30" s="6" t="str">
        <f t="shared" si="0"/>
        <v>通关一般关卡4-11</v>
      </c>
      <c r="F30" s="6">
        <v>2001</v>
      </c>
      <c r="G30" s="6">
        <v>10411</v>
      </c>
      <c r="H30" s="10" t="s">
        <v>1103</v>
      </c>
      <c r="I30" s="6">
        <f t="shared" si="1"/>
        <v>11029</v>
      </c>
      <c r="J30" s="6">
        <v>11027</v>
      </c>
      <c r="K30" s="6">
        <v>1</v>
      </c>
      <c r="L30" s="6">
        <f t="shared" si="2"/>
        <v>4</v>
      </c>
      <c r="M30" s="6" t="str">
        <f t="shared" si="3"/>
        <v>11</v>
      </c>
      <c r="O30" s="6">
        <v>1</v>
      </c>
      <c r="P30">
        <v>1</v>
      </c>
      <c r="Q30">
        <v>14000</v>
      </c>
      <c r="T30" s="15">
        <v>5</v>
      </c>
      <c r="U30" s="15">
        <v>12</v>
      </c>
      <c r="V30" s="12" t="s">
        <v>1324</v>
      </c>
    </row>
    <row r="31" spans="1:22">
      <c r="A31" s="6">
        <v>11029</v>
      </c>
      <c r="B31" s="6" t="s">
        <v>73</v>
      </c>
      <c r="D31" s="6" t="str">
        <f t="shared" si="0"/>
        <v>通关一般关卡5-01</v>
      </c>
      <c r="F31" s="6">
        <v>2001</v>
      </c>
      <c r="G31" s="6">
        <v>10501</v>
      </c>
      <c r="H31" s="10" t="s">
        <v>1103</v>
      </c>
      <c r="I31" s="6">
        <f t="shared" si="1"/>
        <v>11030</v>
      </c>
      <c r="J31" s="6">
        <v>11028</v>
      </c>
      <c r="K31" s="6">
        <v>1</v>
      </c>
      <c r="L31" s="6">
        <f t="shared" si="2"/>
        <v>5</v>
      </c>
      <c r="M31" s="6" t="str">
        <f t="shared" si="3"/>
        <v>01</v>
      </c>
      <c r="O31" s="6">
        <v>1</v>
      </c>
      <c r="P31">
        <v>1</v>
      </c>
      <c r="Q31">
        <v>15000</v>
      </c>
      <c r="T31" s="15">
        <v>6</v>
      </c>
      <c r="U31" s="15">
        <v>1</v>
      </c>
      <c r="V31" s="12" t="s">
        <v>1325</v>
      </c>
    </row>
    <row r="32" spans="1:22">
      <c r="A32" s="6">
        <v>11030</v>
      </c>
      <c r="B32" s="6" t="s">
        <v>74</v>
      </c>
      <c r="D32" s="6" t="str">
        <f t="shared" si="0"/>
        <v>通关一般关卡5-02</v>
      </c>
      <c r="F32" s="6">
        <v>2001</v>
      </c>
      <c r="G32" s="6">
        <v>10502</v>
      </c>
      <c r="H32" s="10" t="s">
        <v>1103</v>
      </c>
      <c r="I32" s="6">
        <f t="shared" si="1"/>
        <v>11031</v>
      </c>
      <c r="J32" s="6">
        <v>11029</v>
      </c>
      <c r="K32" s="6">
        <v>1</v>
      </c>
      <c r="L32" s="6">
        <f t="shared" si="2"/>
        <v>5</v>
      </c>
      <c r="M32" s="6" t="str">
        <f t="shared" si="3"/>
        <v>02</v>
      </c>
      <c r="O32" s="6">
        <v>1</v>
      </c>
      <c r="P32">
        <v>1</v>
      </c>
      <c r="Q32">
        <v>16000</v>
      </c>
      <c r="T32" s="15">
        <v>6</v>
      </c>
      <c r="U32" s="15">
        <v>2</v>
      </c>
      <c r="V32" s="12" t="s">
        <v>1326</v>
      </c>
    </row>
    <row r="33" spans="1:22">
      <c r="A33" s="6">
        <v>11031</v>
      </c>
      <c r="B33" s="6" t="s">
        <v>75</v>
      </c>
      <c r="D33" s="6" t="str">
        <f t="shared" si="0"/>
        <v>通关一般关卡5-04</v>
      </c>
      <c r="F33" s="6">
        <v>2001</v>
      </c>
      <c r="G33" s="6">
        <v>10504</v>
      </c>
      <c r="H33" s="10" t="s">
        <v>1103</v>
      </c>
      <c r="I33" s="6">
        <f t="shared" si="1"/>
        <v>11032</v>
      </c>
      <c r="J33" s="6">
        <v>11030</v>
      </c>
      <c r="K33" s="6">
        <v>1</v>
      </c>
      <c r="L33" s="6">
        <f t="shared" si="2"/>
        <v>5</v>
      </c>
      <c r="M33" s="6" t="str">
        <f t="shared" si="3"/>
        <v>04</v>
      </c>
      <c r="O33" s="6">
        <v>1</v>
      </c>
      <c r="P33">
        <v>1</v>
      </c>
      <c r="Q33">
        <v>17000</v>
      </c>
      <c r="T33" s="15">
        <v>6</v>
      </c>
      <c r="U33" s="15">
        <v>3</v>
      </c>
      <c r="V33" s="12" t="s">
        <v>1327</v>
      </c>
    </row>
    <row r="34" spans="1:22">
      <c r="A34" s="6">
        <v>11032</v>
      </c>
      <c r="B34" s="6" t="s">
        <v>76</v>
      </c>
      <c r="D34" s="6" t="str">
        <f t="shared" si="0"/>
        <v>通关一般关卡5-05</v>
      </c>
      <c r="F34" s="6">
        <v>2001</v>
      </c>
      <c r="G34" s="6">
        <v>10505</v>
      </c>
      <c r="H34" s="10" t="s">
        <v>1103</v>
      </c>
      <c r="I34" s="6">
        <f t="shared" si="1"/>
        <v>11033</v>
      </c>
      <c r="J34" s="6">
        <v>11031</v>
      </c>
      <c r="K34" s="6">
        <v>1</v>
      </c>
      <c r="L34" s="6">
        <f t="shared" si="2"/>
        <v>5</v>
      </c>
      <c r="M34" s="6" t="str">
        <f t="shared" si="3"/>
        <v>05</v>
      </c>
      <c r="O34" s="6">
        <v>1</v>
      </c>
      <c r="P34">
        <v>1</v>
      </c>
      <c r="Q34">
        <v>18000</v>
      </c>
      <c r="T34" s="15">
        <v>6</v>
      </c>
      <c r="U34" s="15">
        <v>4</v>
      </c>
      <c r="V34" s="12" t="s">
        <v>1328</v>
      </c>
    </row>
    <row r="35" spans="1:22">
      <c r="A35" s="6">
        <v>11033</v>
      </c>
      <c r="B35" s="6" t="s">
        <v>77</v>
      </c>
      <c r="D35" s="6" t="str">
        <f t="shared" ref="D35:D66" si="4">"通关一般关卡"&amp;L35&amp;"-"&amp;M35</f>
        <v>通关一般关卡5-07</v>
      </c>
      <c r="F35" s="6">
        <v>2001</v>
      </c>
      <c r="G35" s="6">
        <v>10507</v>
      </c>
      <c r="H35" s="10" t="s">
        <v>1103</v>
      </c>
      <c r="I35" s="6">
        <f t="shared" si="1"/>
        <v>11034</v>
      </c>
      <c r="J35" s="6">
        <v>11032</v>
      </c>
      <c r="K35" s="6">
        <v>1</v>
      </c>
      <c r="L35" s="6">
        <f t="shared" si="2"/>
        <v>5</v>
      </c>
      <c r="M35" s="6" t="str">
        <f t="shared" si="3"/>
        <v>07</v>
      </c>
      <c r="O35" s="6">
        <v>1</v>
      </c>
      <c r="P35">
        <v>1</v>
      </c>
      <c r="Q35">
        <v>19000</v>
      </c>
      <c r="T35" s="15">
        <v>6</v>
      </c>
      <c r="U35" s="15">
        <v>5</v>
      </c>
      <c r="V35" s="12" t="s">
        <v>1329</v>
      </c>
    </row>
    <row r="36" spans="1:22">
      <c r="A36" s="6">
        <v>11034</v>
      </c>
      <c r="B36" s="6" t="s">
        <v>78</v>
      </c>
      <c r="D36" s="6" t="str">
        <f t="shared" si="4"/>
        <v>通关一般关卡5-08</v>
      </c>
      <c r="F36" s="6">
        <v>2001</v>
      </c>
      <c r="G36" s="6">
        <v>10508</v>
      </c>
      <c r="H36" s="10" t="s">
        <v>1103</v>
      </c>
      <c r="I36" s="6">
        <f t="shared" si="1"/>
        <v>11035</v>
      </c>
      <c r="J36" s="6">
        <v>11033</v>
      </c>
      <c r="K36" s="6">
        <v>1</v>
      </c>
      <c r="L36" s="6">
        <f t="shared" si="2"/>
        <v>5</v>
      </c>
      <c r="M36" s="6" t="str">
        <f t="shared" si="3"/>
        <v>08</v>
      </c>
      <c r="O36" s="6">
        <v>1</v>
      </c>
      <c r="P36">
        <v>1</v>
      </c>
      <c r="Q36">
        <v>20000</v>
      </c>
      <c r="T36" s="15">
        <v>6</v>
      </c>
      <c r="U36" s="15">
        <v>6</v>
      </c>
      <c r="V36" s="12" t="s">
        <v>1330</v>
      </c>
    </row>
    <row r="37" spans="1:22">
      <c r="A37" s="6">
        <v>11035</v>
      </c>
      <c r="B37" s="6" t="s">
        <v>79</v>
      </c>
      <c r="D37" s="6" t="str">
        <f t="shared" si="4"/>
        <v>通关一般关卡5-10</v>
      </c>
      <c r="F37" s="6">
        <v>2001</v>
      </c>
      <c r="G37" s="6">
        <v>10510</v>
      </c>
      <c r="H37" s="10" t="s">
        <v>1103</v>
      </c>
      <c r="I37" s="6">
        <f t="shared" si="1"/>
        <v>11036</v>
      </c>
      <c r="J37" s="6">
        <v>11034</v>
      </c>
      <c r="K37" s="6">
        <v>1</v>
      </c>
      <c r="L37" s="6">
        <f t="shared" si="2"/>
        <v>5</v>
      </c>
      <c r="M37" s="6" t="str">
        <f t="shared" si="3"/>
        <v>10</v>
      </c>
      <c r="O37" s="6">
        <v>1</v>
      </c>
      <c r="P37">
        <v>1</v>
      </c>
      <c r="Q37">
        <v>20000</v>
      </c>
      <c r="T37" s="13">
        <v>7</v>
      </c>
      <c r="U37" s="11" t="s">
        <v>1331</v>
      </c>
      <c r="V37" s="12" t="s">
        <v>1332</v>
      </c>
    </row>
    <row r="38" spans="1:22">
      <c r="A38" s="6">
        <v>11036</v>
      </c>
      <c r="B38" s="6" t="s">
        <v>80</v>
      </c>
      <c r="D38" s="6" t="str">
        <f t="shared" si="4"/>
        <v>通关一般关卡5-11</v>
      </c>
      <c r="F38" s="6">
        <v>2001</v>
      </c>
      <c r="G38" s="6">
        <v>10511</v>
      </c>
      <c r="H38" s="10" t="s">
        <v>1103</v>
      </c>
      <c r="I38" s="6">
        <f t="shared" si="1"/>
        <v>11037</v>
      </c>
      <c r="J38" s="6">
        <v>11035</v>
      </c>
      <c r="K38" s="6">
        <v>1</v>
      </c>
      <c r="L38" s="6">
        <f t="shared" si="2"/>
        <v>5</v>
      </c>
      <c r="M38" s="6" t="str">
        <f t="shared" si="3"/>
        <v>11</v>
      </c>
      <c r="O38" s="6">
        <v>1</v>
      </c>
      <c r="P38">
        <v>1</v>
      </c>
      <c r="Q38">
        <v>21000</v>
      </c>
      <c r="T38" s="13">
        <v>8</v>
      </c>
      <c r="U38" s="11" t="s">
        <v>1331</v>
      </c>
      <c r="V38" s="12" t="s">
        <v>1333</v>
      </c>
    </row>
    <row r="39" spans="1:22">
      <c r="A39" s="6">
        <v>11037</v>
      </c>
      <c r="B39" s="6" t="s">
        <v>81</v>
      </c>
      <c r="D39" s="6" t="str">
        <f t="shared" si="4"/>
        <v>通关一般关卡6-01</v>
      </c>
      <c r="F39" s="6">
        <v>2001</v>
      </c>
      <c r="G39" s="6">
        <v>10601</v>
      </c>
      <c r="H39" s="10" t="s">
        <v>1103</v>
      </c>
      <c r="I39" s="6">
        <f t="shared" si="1"/>
        <v>11038</v>
      </c>
      <c r="J39" s="6">
        <v>11036</v>
      </c>
      <c r="K39" s="6">
        <v>1</v>
      </c>
      <c r="L39" s="6">
        <f t="shared" si="2"/>
        <v>6</v>
      </c>
      <c r="M39" s="6" t="str">
        <f t="shared" si="3"/>
        <v>01</v>
      </c>
      <c r="O39" s="6">
        <v>1</v>
      </c>
      <c r="P39">
        <v>1</v>
      </c>
      <c r="Q39">
        <v>22000</v>
      </c>
      <c r="T39" s="13">
        <v>9</v>
      </c>
      <c r="U39" s="11" t="s">
        <v>1331</v>
      </c>
      <c r="V39" s="12" t="s">
        <v>1334</v>
      </c>
    </row>
    <row r="40" spans="1:22">
      <c r="A40" s="6">
        <v>11038</v>
      </c>
      <c r="B40" s="6" t="s">
        <v>82</v>
      </c>
      <c r="D40" s="6" t="str">
        <f t="shared" si="4"/>
        <v>通关一般关卡6-02</v>
      </c>
      <c r="F40" s="6">
        <v>2001</v>
      </c>
      <c r="G40" s="6">
        <v>10602</v>
      </c>
      <c r="H40" s="10" t="s">
        <v>1103</v>
      </c>
      <c r="I40" s="6">
        <f t="shared" si="1"/>
        <v>11039</v>
      </c>
      <c r="J40" s="6">
        <v>11037</v>
      </c>
      <c r="K40" s="6">
        <v>1</v>
      </c>
      <c r="L40" s="6">
        <f t="shared" si="2"/>
        <v>6</v>
      </c>
      <c r="M40" s="6" t="str">
        <f t="shared" si="3"/>
        <v>02</v>
      </c>
      <c r="O40" s="6">
        <v>1</v>
      </c>
      <c r="P40">
        <v>1</v>
      </c>
      <c r="Q40">
        <v>23000</v>
      </c>
      <c r="T40" s="13">
        <v>10</v>
      </c>
      <c r="U40" s="11">
        <v>1</v>
      </c>
      <c r="V40" s="12" t="s">
        <v>1335</v>
      </c>
    </row>
    <row r="41" spans="1:22">
      <c r="A41" s="6">
        <v>11039</v>
      </c>
      <c r="B41" s="6" t="s">
        <v>83</v>
      </c>
      <c r="D41" s="6" t="str">
        <f t="shared" si="4"/>
        <v>通关一般关卡6-04</v>
      </c>
      <c r="F41" s="6">
        <v>2001</v>
      </c>
      <c r="G41" s="6">
        <v>10604</v>
      </c>
      <c r="H41" s="10" t="s">
        <v>1103</v>
      </c>
      <c r="I41" s="6">
        <f t="shared" si="1"/>
        <v>11040</v>
      </c>
      <c r="J41" s="6">
        <v>11038</v>
      </c>
      <c r="K41" s="6">
        <v>1</v>
      </c>
      <c r="L41" s="6">
        <f t="shared" si="2"/>
        <v>6</v>
      </c>
      <c r="M41" s="6" t="str">
        <f t="shared" si="3"/>
        <v>04</v>
      </c>
      <c r="O41" s="6">
        <v>1</v>
      </c>
      <c r="P41">
        <v>1</v>
      </c>
      <c r="Q41">
        <v>24000</v>
      </c>
      <c r="T41" s="15">
        <v>11</v>
      </c>
      <c r="U41" s="15" t="s">
        <v>1331</v>
      </c>
      <c r="V41" s="16" t="s">
        <v>1336</v>
      </c>
    </row>
    <row r="42" spans="1:22">
      <c r="A42" s="6">
        <v>11040</v>
      </c>
      <c r="B42" s="6" t="s">
        <v>84</v>
      </c>
      <c r="D42" s="6" t="str">
        <f t="shared" si="4"/>
        <v>通关一般关卡6-05</v>
      </c>
      <c r="F42" s="6">
        <v>2001</v>
      </c>
      <c r="G42" s="6">
        <v>10605</v>
      </c>
      <c r="H42" s="10" t="s">
        <v>1103</v>
      </c>
      <c r="I42" s="6">
        <f t="shared" si="1"/>
        <v>11041</v>
      </c>
      <c r="J42" s="6">
        <v>11039</v>
      </c>
      <c r="K42" s="6">
        <v>1</v>
      </c>
      <c r="L42" s="6">
        <f t="shared" si="2"/>
        <v>6</v>
      </c>
      <c r="M42" s="6" t="str">
        <f t="shared" si="3"/>
        <v>05</v>
      </c>
      <c r="O42" s="6">
        <v>1</v>
      </c>
      <c r="P42">
        <v>1</v>
      </c>
      <c r="Q42">
        <v>25000</v>
      </c>
      <c r="T42" s="15">
        <v>12</v>
      </c>
      <c r="U42" s="15" t="s">
        <v>1331</v>
      </c>
      <c r="V42" s="16" t="s">
        <v>1337</v>
      </c>
    </row>
    <row r="43" spans="1:22">
      <c r="A43" s="6">
        <v>11041</v>
      </c>
      <c r="B43" s="6" t="s">
        <v>85</v>
      </c>
      <c r="D43" s="6" t="str">
        <f t="shared" si="4"/>
        <v>通关一般关卡6-07</v>
      </c>
      <c r="F43" s="6">
        <v>2001</v>
      </c>
      <c r="G43" s="6">
        <v>10607</v>
      </c>
      <c r="H43" s="10" t="s">
        <v>1103</v>
      </c>
      <c r="I43" s="6">
        <f t="shared" si="1"/>
        <v>11042</v>
      </c>
      <c r="J43" s="6">
        <v>11040</v>
      </c>
      <c r="K43" s="6">
        <v>1</v>
      </c>
      <c r="L43" s="6">
        <f t="shared" si="2"/>
        <v>6</v>
      </c>
      <c r="M43" s="6" t="str">
        <f t="shared" si="3"/>
        <v>07</v>
      </c>
      <c r="O43" s="6">
        <v>1</v>
      </c>
      <c r="P43">
        <v>1</v>
      </c>
      <c r="Q43">
        <v>26000</v>
      </c>
      <c r="T43" s="15">
        <v>13</v>
      </c>
      <c r="U43" s="15" t="s">
        <v>1331</v>
      </c>
      <c r="V43" s="16" t="s">
        <v>1338</v>
      </c>
    </row>
    <row r="44" spans="1:22">
      <c r="A44" s="6">
        <v>11042</v>
      </c>
      <c r="B44" s="6" t="s">
        <v>86</v>
      </c>
      <c r="D44" s="6" t="str">
        <f t="shared" si="4"/>
        <v>通关一般关卡6-08</v>
      </c>
      <c r="F44" s="6">
        <v>2001</v>
      </c>
      <c r="G44" s="6">
        <v>10608</v>
      </c>
      <c r="H44" s="10" t="s">
        <v>1103</v>
      </c>
      <c r="I44" s="6">
        <f t="shared" si="1"/>
        <v>11043</v>
      </c>
      <c r="J44" s="6">
        <v>11041</v>
      </c>
      <c r="K44" s="6">
        <v>1</v>
      </c>
      <c r="L44" s="6">
        <f t="shared" si="2"/>
        <v>6</v>
      </c>
      <c r="M44" s="6" t="str">
        <f t="shared" si="3"/>
        <v>08</v>
      </c>
      <c r="O44" s="6">
        <v>1</v>
      </c>
      <c r="P44">
        <v>1</v>
      </c>
      <c r="Q44">
        <v>27000</v>
      </c>
      <c r="T44" s="15">
        <v>14</v>
      </c>
      <c r="U44" s="15" t="s">
        <v>1331</v>
      </c>
      <c r="V44" s="15" t="s">
        <v>1339</v>
      </c>
    </row>
    <row r="45" spans="1:22">
      <c r="A45" s="6">
        <v>11043</v>
      </c>
      <c r="B45" s="6" t="s">
        <v>87</v>
      </c>
      <c r="D45" s="6" t="str">
        <f t="shared" si="4"/>
        <v>通关一般关卡6-10</v>
      </c>
      <c r="F45" s="6">
        <v>2001</v>
      </c>
      <c r="G45" s="6">
        <v>10610</v>
      </c>
      <c r="H45" s="10" t="s">
        <v>1103</v>
      </c>
      <c r="I45" s="6">
        <f t="shared" si="1"/>
        <v>11044</v>
      </c>
      <c r="J45" s="6">
        <v>11042</v>
      </c>
      <c r="K45" s="6">
        <v>1</v>
      </c>
      <c r="L45" s="6">
        <f t="shared" si="2"/>
        <v>6</v>
      </c>
      <c r="M45" s="6" t="str">
        <f t="shared" si="3"/>
        <v>10</v>
      </c>
      <c r="O45" s="6">
        <v>1</v>
      </c>
      <c r="P45">
        <v>1</v>
      </c>
      <c r="Q45">
        <v>28000</v>
      </c>
      <c r="T45" s="15">
        <v>16</v>
      </c>
      <c r="U45" s="15" t="s">
        <v>1331</v>
      </c>
      <c r="V45" s="16" t="s">
        <v>1340</v>
      </c>
    </row>
    <row r="46" spans="1:22">
      <c r="A46" s="6">
        <v>11044</v>
      </c>
      <c r="B46" s="6" t="s">
        <v>88</v>
      </c>
      <c r="D46" s="6" t="str">
        <f t="shared" si="4"/>
        <v>通关一般关卡6-11</v>
      </c>
      <c r="F46" s="6">
        <v>2001</v>
      </c>
      <c r="G46" s="6">
        <v>10611</v>
      </c>
      <c r="H46" s="10" t="s">
        <v>1103</v>
      </c>
      <c r="I46" s="6">
        <f t="shared" si="1"/>
        <v>11045</v>
      </c>
      <c r="J46" s="6">
        <v>11043</v>
      </c>
      <c r="K46" s="6">
        <v>1</v>
      </c>
      <c r="L46" s="6">
        <f t="shared" si="2"/>
        <v>6</v>
      </c>
      <c r="M46" s="6" t="str">
        <f t="shared" si="3"/>
        <v>11</v>
      </c>
      <c r="O46" s="6">
        <v>1</v>
      </c>
      <c r="P46">
        <v>1</v>
      </c>
      <c r="Q46">
        <v>29000</v>
      </c>
      <c r="T46" s="15">
        <v>17</v>
      </c>
      <c r="U46" s="15" t="s">
        <v>1331</v>
      </c>
      <c r="V46" s="16" t="s">
        <v>1341</v>
      </c>
    </row>
    <row r="47" spans="1:22">
      <c r="A47" s="6">
        <v>11045</v>
      </c>
      <c r="B47" s="6" t="s">
        <v>89</v>
      </c>
      <c r="D47" s="6" t="str">
        <f t="shared" si="4"/>
        <v>通关一般关卡7-01</v>
      </c>
      <c r="F47" s="6">
        <v>2001</v>
      </c>
      <c r="G47" s="6">
        <v>10701</v>
      </c>
      <c r="H47" s="10" t="s">
        <v>1103</v>
      </c>
      <c r="I47" s="6">
        <f t="shared" si="1"/>
        <v>11046</v>
      </c>
      <c r="J47" s="6">
        <v>11044</v>
      </c>
      <c r="K47" s="6">
        <v>1</v>
      </c>
      <c r="L47" s="6">
        <f t="shared" si="2"/>
        <v>7</v>
      </c>
      <c r="M47" s="6" t="str">
        <f t="shared" si="3"/>
        <v>01</v>
      </c>
      <c r="O47" s="6">
        <v>1</v>
      </c>
      <c r="P47">
        <v>1</v>
      </c>
      <c r="Q47">
        <v>30000</v>
      </c>
      <c r="T47" s="15">
        <v>20</v>
      </c>
      <c r="U47" s="15"/>
      <c r="V47" s="15"/>
    </row>
    <row r="48" spans="1:22">
      <c r="A48" s="6">
        <v>11046</v>
      </c>
      <c r="B48" s="6" t="s">
        <v>90</v>
      </c>
      <c r="D48" s="6" t="str">
        <f t="shared" si="4"/>
        <v>通关一般关卡7-02</v>
      </c>
      <c r="F48" s="6">
        <v>2001</v>
      </c>
      <c r="G48" s="6">
        <v>10702</v>
      </c>
      <c r="H48" s="10" t="s">
        <v>1103</v>
      </c>
      <c r="I48" s="6">
        <f t="shared" si="1"/>
        <v>11047</v>
      </c>
      <c r="J48" s="6">
        <v>11045</v>
      </c>
      <c r="K48" s="6">
        <v>1</v>
      </c>
      <c r="L48" s="6">
        <f t="shared" si="2"/>
        <v>7</v>
      </c>
      <c r="M48" s="6" t="str">
        <f t="shared" si="3"/>
        <v>02</v>
      </c>
      <c r="O48" s="6">
        <v>1</v>
      </c>
      <c r="P48">
        <v>1</v>
      </c>
      <c r="Q48">
        <v>30000</v>
      </c>
      <c r="T48" s="15">
        <v>21</v>
      </c>
      <c r="U48" s="15"/>
      <c r="V48" s="15"/>
    </row>
    <row r="49" spans="1:22">
      <c r="A49" s="6">
        <v>11047</v>
      </c>
      <c r="B49" s="6" t="s">
        <v>91</v>
      </c>
      <c r="D49" s="6" t="str">
        <f t="shared" si="4"/>
        <v>通关一般关卡7-04</v>
      </c>
      <c r="F49" s="6">
        <v>2001</v>
      </c>
      <c r="G49" s="6">
        <v>10704</v>
      </c>
      <c r="H49" s="10" t="s">
        <v>1103</v>
      </c>
      <c r="I49" s="6">
        <f t="shared" si="1"/>
        <v>11048</v>
      </c>
      <c r="J49" s="6">
        <v>11046</v>
      </c>
      <c r="K49" s="6">
        <v>1</v>
      </c>
      <c r="L49" s="6">
        <f t="shared" si="2"/>
        <v>7</v>
      </c>
      <c r="M49" s="6" t="str">
        <f t="shared" si="3"/>
        <v>04</v>
      </c>
      <c r="O49" s="6">
        <v>1</v>
      </c>
      <c r="P49">
        <v>1</v>
      </c>
      <c r="Q49">
        <v>31000</v>
      </c>
      <c r="T49" s="15">
        <v>22</v>
      </c>
      <c r="U49" s="15"/>
      <c r="V49" s="15"/>
    </row>
    <row r="50" spans="1:22">
      <c r="A50" s="6">
        <v>11048</v>
      </c>
      <c r="B50" s="6" t="s">
        <v>92</v>
      </c>
      <c r="D50" s="6" t="str">
        <f t="shared" si="4"/>
        <v>通关一般关卡7-05</v>
      </c>
      <c r="F50" s="6">
        <v>2001</v>
      </c>
      <c r="G50" s="6">
        <v>10705</v>
      </c>
      <c r="H50" s="10" t="s">
        <v>1103</v>
      </c>
      <c r="I50" s="6">
        <f t="shared" si="1"/>
        <v>11049</v>
      </c>
      <c r="J50" s="6">
        <v>11047</v>
      </c>
      <c r="K50" s="6">
        <v>1</v>
      </c>
      <c r="L50" s="6">
        <f t="shared" si="2"/>
        <v>7</v>
      </c>
      <c r="M50" s="6" t="str">
        <f t="shared" si="3"/>
        <v>05</v>
      </c>
      <c r="O50" s="6">
        <v>1</v>
      </c>
      <c r="P50">
        <v>1</v>
      </c>
      <c r="Q50">
        <v>32000</v>
      </c>
      <c r="T50" s="15">
        <v>23</v>
      </c>
      <c r="U50" s="15"/>
      <c r="V50" s="15"/>
    </row>
    <row r="51" spans="1:22">
      <c r="A51" s="6">
        <v>11049</v>
      </c>
      <c r="B51" s="6" t="s">
        <v>93</v>
      </c>
      <c r="D51" s="6" t="str">
        <f t="shared" si="4"/>
        <v>通关一般关卡7-07</v>
      </c>
      <c r="F51" s="6">
        <v>2001</v>
      </c>
      <c r="G51" s="6">
        <v>10707</v>
      </c>
      <c r="H51" s="10" t="s">
        <v>1103</v>
      </c>
      <c r="I51" s="6">
        <f t="shared" si="1"/>
        <v>11050</v>
      </c>
      <c r="J51" s="6">
        <v>11048</v>
      </c>
      <c r="K51" s="6">
        <v>1</v>
      </c>
      <c r="L51" s="6">
        <f t="shared" si="2"/>
        <v>7</v>
      </c>
      <c r="M51" s="6" t="str">
        <f t="shared" si="3"/>
        <v>07</v>
      </c>
      <c r="O51" s="6">
        <v>1</v>
      </c>
      <c r="P51">
        <v>1</v>
      </c>
      <c r="Q51">
        <v>33000</v>
      </c>
      <c r="T51" s="15">
        <v>24</v>
      </c>
      <c r="U51" s="15"/>
      <c r="V51" s="15"/>
    </row>
    <row r="52" spans="1:22">
      <c r="A52" s="6">
        <v>11050</v>
      </c>
      <c r="B52" s="6" t="s">
        <v>94</v>
      </c>
      <c r="D52" s="6" t="str">
        <f t="shared" si="4"/>
        <v>通关一般关卡7-08</v>
      </c>
      <c r="F52" s="6">
        <v>2001</v>
      </c>
      <c r="G52" s="6">
        <v>10708</v>
      </c>
      <c r="H52" s="10" t="s">
        <v>1103</v>
      </c>
      <c r="I52" s="6">
        <f t="shared" si="1"/>
        <v>11051</v>
      </c>
      <c r="J52" s="6">
        <v>11049</v>
      </c>
      <c r="K52" s="6">
        <v>1</v>
      </c>
      <c r="L52" s="6">
        <f t="shared" si="2"/>
        <v>7</v>
      </c>
      <c r="M52" s="6" t="str">
        <f t="shared" si="3"/>
        <v>08</v>
      </c>
      <c r="O52" s="6">
        <v>1</v>
      </c>
      <c r="P52">
        <v>1</v>
      </c>
      <c r="Q52">
        <v>34000</v>
      </c>
      <c r="T52" s="15">
        <v>25</v>
      </c>
      <c r="U52" s="15"/>
      <c r="V52" s="15"/>
    </row>
    <row r="53" spans="1:22">
      <c r="A53" s="6">
        <v>11051</v>
      </c>
      <c r="B53" s="6" t="s">
        <v>95</v>
      </c>
      <c r="D53" s="6" t="str">
        <f t="shared" si="4"/>
        <v>通关一般关卡7-10</v>
      </c>
      <c r="F53" s="6">
        <v>2001</v>
      </c>
      <c r="G53" s="6">
        <v>10710</v>
      </c>
      <c r="H53" s="10" t="s">
        <v>1103</v>
      </c>
      <c r="I53" s="6">
        <f t="shared" si="1"/>
        <v>11052</v>
      </c>
      <c r="J53" s="6">
        <v>11050</v>
      </c>
      <c r="K53" s="6">
        <v>1</v>
      </c>
      <c r="L53" s="6">
        <f t="shared" si="2"/>
        <v>7</v>
      </c>
      <c r="M53" s="6" t="str">
        <f t="shared" si="3"/>
        <v>10</v>
      </c>
      <c r="O53" s="6">
        <v>1</v>
      </c>
      <c r="P53">
        <v>1</v>
      </c>
      <c r="Q53">
        <v>35000</v>
      </c>
      <c r="T53" s="15">
        <v>26</v>
      </c>
      <c r="U53" s="15" t="s">
        <v>1331</v>
      </c>
      <c r="V53" s="15" t="s">
        <v>1342</v>
      </c>
    </row>
    <row r="54" spans="1:22">
      <c r="A54" s="6">
        <v>11052</v>
      </c>
      <c r="B54" s="6" t="s">
        <v>96</v>
      </c>
      <c r="D54" s="6" t="str">
        <f t="shared" si="4"/>
        <v>通关一般关卡7-11</v>
      </c>
      <c r="F54" s="6">
        <v>2001</v>
      </c>
      <c r="G54" s="6">
        <v>10711</v>
      </c>
      <c r="H54" s="10" t="s">
        <v>1103</v>
      </c>
      <c r="I54" s="6">
        <f t="shared" si="1"/>
        <v>11053</v>
      </c>
      <c r="J54" s="6">
        <v>11051</v>
      </c>
      <c r="K54" s="6">
        <v>1</v>
      </c>
      <c r="L54" s="6">
        <f t="shared" si="2"/>
        <v>7</v>
      </c>
      <c r="M54" s="6" t="str">
        <f t="shared" si="3"/>
        <v>11</v>
      </c>
      <c r="O54" s="6">
        <v>1</v>
      </c>
      <c r="P54">
        <v>1</v>
      </c>
      <c r="Q54">
        <v>36000</v>
      </c>
      <c r="T54" s="15">
        <v>27</v>
      </c>
      <c r="U54" s="15" t="s">
        <v>1331</v>
      </c>
      <c r="V54" s="15" t="s">
        <v>1343</v>
      </c>
    </row>
    <row r="55" spans="1:22">
      <c r="A55" s="6">
        <v>11053</v>
      </c>
      <c r="B55" s="6" t="s">
        <v>97</v>
      </c>
      <c r="D55" s="6" t="str">
        <f t="shared" si="4"/>
        <v>通关一般关卡8-01</v>
      </c>
      <c r="F55" s="6">
        <v>2001</v>
      </c>
      <c r="G55" s="6">
        <v>10801</v>
      </c>
      <c r="H55" s="10" t="s">
        <v>1103</v>
      </c>
      <c r="I55" s="6">
        <f t="shared" si="1"/>
        <v>11054</v>
      </c>
      <c r="J55" s="6">
        <v>11052</v>
      </c>
      <c r="K55" s="6">
        <v>1</v>
      </c>
      <c r="L55" s="6">
        <f t="shared" si="2"/>
        <v>8</v>
      </c>
      <c r="M55" s="6" t="str">
        <f t="shared" si="3"/>
        <v>01</v>
      </c>
      <c r="O55" s="6">
        <v>1</v>
      </c>
      <c r="P55">
        <v>1</v>
      </c>
      <c r="Q55">
        <v>37000</v>
      </c>
      <c r="T55" s="15">
        <v>28</v>
      </c>
      <c r="U55" s="15" t="s">
        <v>1331</v>
      </c>
      <c r="V55" s="15" t="s">
        <v>1344</v>
      </c>
    </row>
    <row r="56" spans="1:22">
      <c r="A56" s="6">
        <v>11054</v>
      </c>
      <c r="B56" s="6" t="s">
        <v>98</v>
      </c>
      <c r="D56" s="6" t="str">
        <f t="shared" si="4"/>
        <v>通关一般关卡8-02</v>
      </c>
      <c r="F56" s="6">
        <v>2001</v>
      </c>
      <c r="G56" s="6">
        <v>10802</v>
      </c>
      <c r="H56" s="10" t="s">
        <v>1103</v>
      </c>
      <c r="I56" s="6">
        <f t="shared" si="1"/>
        <v>11055</v>
      </c>
      <c r="J56" s="6">
        <v>11053</v>
      </c>
      <c r="K56" s="6">
        <v>1</v>
      </c>
      <c r="L56" s="6">
        <f t="shared" si="2"/>
        <v>8</v>
      </c>
      <c r="M56" s="6" t="str">
        <f t="shared" si="3"/>
        <v>02</v>
      </c>
      <c r="O56" s="6">
        <v>1</v>
      </c>
      <c r="P56">
        <v>1</v>
      </c>
      <c r="Q56">
        <v>38000</v>
      </c>
      <c r="T56" s="15">
        <v>29</v>
      </c>
      <c r="U56" s="15" t="s">
        <v>1331</v>
      </c>
      <c r="V56" s="16" t="s">
        <v>1345</v>
      </c>
    </row>
    <row r="57" spans="1:22">
      <c r="A57" s="6">
        <v>11055</v>
      </c>
      <c r="B57" s="6" t="s">
        <v>99</v>
      </c>
      <c r="D57" s="6" t="str">
        <f t="shared" si="4"/>
        <v>通关一般关卡8-04</v>
      </c>
      <c r="F57" s="6">
        <v>2001</v>
      </c>
      <c r="G57" s="6">
        <v>10804</v>
      </c>
      <c r="H57" s="10" t="s">
        <v>1103</v>
      </c>
      <c r="I57" s="6">
        <f t="shared" si="1"/>
        <v>11056</v>
      </c>
      <c r="J57" s="6">
        <v>11054</v>
      </c>
      <c r="K57" s="6">
        <v>1</v>
      </c>
      <c r="L57" s="6">
        <f t="shared" si="2"/>
        <v>8</v>
      </c>
      <c r="M57" s="6" t="str">
        <f t="shared" si="3"/>
        <v>04</v>
      </c>
      <c r="O57" s="6">
        <v>1</v>
      </c>
      <c r="P57">
        <v>1</v>
      </c>
      <c r="Q57">
        <v>39000</v>
      </c>
      <c r="T57" s="15">
        <v>30</v>
      </c>
      <c r="U57" s="15">
        <v>1</v>
      </c>
      <c r="V57" s="16" t="s">
        <v>1346</v>
      </c>
    </row>
    <row r="58" spans="1:22">
      <c r="A58" s="6">
        <v>11056</v>
      </c>
      <c r="B58" s="6" t="s">
        <v>100</v>
      </c>
      <c r="D58" s="6" t="str">
        <f t="shared" si="4"/>
        <v>通关一般关卡8-05</v>
      </c>
      <c r="F58" s="6">
        <v>2001</v>
      </c>
      <c r="G58" s="6">
        <v>10805</v>
      </c>
      <c r="H58" s="10" t="s">
        <v>1103</v>
      </c>
      <c r="I58" s="6">
        <f t="shared" si="1"/>
        <v>11057</v>
      </c>
      <c r="J58" s="6">
        <v>11055</v>
      </c>
      <c r="K58" s="6">
        <v>1</v>
      </c>
      <c r="L58" s="6">
        <f t="shared" si="2"/>
        <v>8</v>
      </c>
      <c r="M58" s="6" t="str">
        <f t="shared" si="3"/>
        <v>05</v>
      </c>
      <c r="O58" s="6">
        <v>1</v>
      </c>
      <c r="P58">
        <v>1</v>
      </c>
      <c r="Q58">
        <v>40000</v>
      </c>
      <c r="T58" s="15">
        <v>31</v>
      </c>
      <c r="U58" s="15">
        <v>1</v>
      </c>
      <c r="V58" s="16" t="s">
        <v>1347</v>
      </c>
    </row>
    <row r="59" spans="1:22">
      <c r="A59" s="6">
        <v>11057</v>
      </c>
      <c r="B59" s="6" t="s">
        <v>101</v>
      </c>
      <c r="D59" s="6" t="str">
        <f t="shared" si="4"/>
        <v>通关一般关卡8-07</v>
      </c>
      <c r="F59" s="6">
        <v>2001</v>
      </c>
      <c r="G59" s="6">
        <v>10807</v>
      </c>
      <c r="H59" s="10" t="s">
        <v>1103</v>
      </c>
      <c r="I59" s="6">
        <f t="shared" si="1"/>
        <v>11058</v>
      </c>
      <c r="J59" s="6">
        <v>11056</v>
      </c>
      <c r="K59" s="6">
        <v>1</v>
      </c>
      <c r="L59" s="6">
        <f t="shared" si="2"/>
        <v>8</v>
      </c>
      <c r="M59" s="6" t="str">
        <f t="shared" si="3"/>
        <v>07</v>
      </c>
      <c r="O59" s="6">
        <v>1</v>
      </c>
      <c r="P59">
        <v>1</v>
      </c>
      <c r="Q59">
        <v>40000</v>
      </c>
      <c r="T59" s="15">
        <v>31</v>
      </c>
      <c r="U59" s="15">
        <v>2</v>
      </c>
      <c r="V59" s="16" t="s">
        <v>1348</v>
      </c>
    </row>
    <row r="60" spans="1:22">
      <c r="A60" s="6">
        <v>11058</v>
      </c>
      <c r="B60" s="6" t="s">
        <v>102</v>
      </c>
      <c r="D60" s="6" t="str">
        <f t="shared" si="4"/>
        <v>通关一般关卡8-08</v>
      </c>
      <c r="F60" s="6">
        <v>2001</v>
      </c>
      <c r="G60" s="6">
        <v>10808</v>
      </c>
      <c r="H60" s="10" t="s">
        <v>1103</v>
      </c>
      <c r="I60" s="6">
        <f t="shared" si="1"/>
        <v>11059</v>
      </c>
      <c r="J60" s="6">
        <v>11057</v>
      </c>
      <c r="K60" s="6">
        <v>1</v>
      </c>
      <c r="L60" s="6">
        <f t="shared" si="2"/>
        <v>8</v>
      </c>
      <c r="M60" s="6" t="str">
        <f t="shared" si="3"/>
        <v>08</v>
      </c>
      <c r="O60" s="6">
        <v>1</v>
      </c>
      <c r="P60">
        <v>1</v>
      </c>
      <c r="Q60">
        <v>41000</v>
      </c>
      <c r="T60" s="15">
        <v>32</v>
      </c>
      <c r="U60" s="15">
        <v>1</v>
      </c>
      <c r="V60" s="16" t="s">
        <v>1349</v>
      </c>
    </row>
    <row r="61" spans="1:22">
      <c r="A61" s="6">
        <v>11059</v>
      </c>
      <c r="B61" s="6" t="s">
        <v>103</v>
      </c>
      <c r="D61" s="6" t="str">
        <f t="shared" si="4"/>
        <v>通关一般关卡8-10</v>
      </c>
      <c r="F61" s="6">
        <v>2001</v>
      </c>
      <c r="G61" s="6">
        <v>10810</v>
      </c>
      <c r="H61" s="10" t="s">
        <v>1103</v>
      </c>
      <c r="I61" s="6">
        <f t="shared" si="1"/>
        <v>11060</v>
      </c>
      <c r="J61" s="6">
        <v>11058</v>
      </c>
      <c r="K61" s="6">
        <v>1</v>
      </c>
      <c r="L61" s="6">
        <f t="shared" si="2"/>
        <v>8</v>
      </c>
      <c r="M61" s="6" t="str">
        <f t="shared" si="3"/>
        <v>10</v>
      </c>
      <c r="O61" s="6">
        <v>1</v>
      </c>
      <c r="P61">
        <v>1</v>
      </c>
      <c r="Q61">
        <v>42000</v>
      </c>
      <c r="T61" s="11">
        <v>99</v>
      </c>
      <c r="U61" s="15">
        <v>1</v>
      </c>
      <c r="V61" s="13" t="s">
        <v>1350</v>
      </c>
    </row>
    <row r="62" spans="1:22">
      <c r="A62" s="6">
        <v>11060</v>
      </c>
      <c r="B62" s="6" t="s">
        <v>104</v>
      </c>
      <c r="D62" s="6" t="str">
        <f t="shared" si="4"/>
        <v>通关一般关卡8-11</v>
      </c>
      <c r="F62" s="6">
        <v>2001</v>
      </c>
      <c r="G62" s="6">
        <v>10811</v>
      </c>
      <c r="H62" s="10" t="s">
        <v>1103</v>
      </c>
      <c r="I62" s="6">
        <f t="shared" si="1"/>
        <v>11061</v>
      </c>
      <c r="J62" s="6">
        <v>11059</v>
      </c>
      <c r="K62" s="6">
        <v>1</v>
      </c>
      <c r="L62" s="6">
        <f t="shared" si="2"/>
        <v>8</v>
      </c>
      <c r="M62" s="6" t="str">
        <f t="shared" si="3"/>
        <v>11</v>
      </c>
      <c r="O62" s="6">
        <v>1</v>
      </c>
      <c r="P62">
        <v>1</v>
      </c>
      <c r="Q62">
        <v>43000</v>
      </c>
      <c r="T62" s="11">
        <v>99</v>
      </c>
      <c r="U62" s="15">
        <v>2</v>
      </c>
      <c r="V62" s="13" t="s">
        <v>1351</v>
      </c>
    </row>
    <row r="63" spans="1:22">
      <c r="A63" s="6">
        <v>11061</v>
      </c>
      <c r="B63" s="6" t="s">
        <v>105</v>
      </c>
      <c r="D63" s="6" t="str">
        <f t="shared" si="4"/>
        <v>通关一般关卡9-01</v>
      </c>
      <c r="F63" s="6">
        <v>2001</v>
      </c>
      <c r="G63" s="6">
        <v>10901</v>
      </c>
      <c r="H63" s="10" t="s">
        <v>1103</v>
      </c>
      <c r="I63" s="6">
        <f t="shared" si="1"/>
        <v>11062</v>
      </c>
      <c r="J63" s="6">
        <v>11060</v>
      </c>
      <c r="K63" s="6">
        <v>1</v>
      </c>
      <c r="L63" s="6">
        <f t="shared" si="2"/>
        <v>9</v>
      </c>
      <c r="M63" s="6" t="str">
        <f t="shared" si="3"/>
        <v>01</v>
      </c>
      <c r="O63" s="6">
        <v>1</v>
      </c>
      <c r="P63">
        <v>1</v>
      </c>
      <c r="Q63">
        <v>44000</v>
      </c>
      <c r="T63" s="11">
        <v>99</v>
      </c>
      <c r="U63" s="15">
        <v>3</v>
      </c>
      <c r="V63" s="13" t="s">
        <v>1352</v>
      </c>
    </row>
    <row r="64" spans="1:22">
      <c r="A64" s="6">
        <v>11062</v>
      </c>
      <c r="B64" s="6" t="s">
        <v>106</v>
      </c>
      <c r="D64" s="6" t="str">
        <f t="shared" si="4"/>
        <v>通关一般关卡9-02</v>
      </c>
      <c r="F64" s="6">
        <v>2001</v>
      </c>
      <c r="G64" s="6">
        <v>10902</v>
      </c>
      <c r="H64" s="10" t="s">
        <v>1103</v>
      </c>
      <c r="I64" s="6">
        <f t="shared" si="1"/>
        <v>11063</v>
      </c>
      <c r="J64" s="6">
        <v>11061</v>
      </c>
      <c r="K64" s="6">
        <v>1</v>
      </c>
      <c r="L64" s="6">
        <f t="shared" si="2"/>
        <v>9</v>
      </c>
      <c r="M64" s="6" t="str">
        <f t="shared" si="3"/>
        <v>02</v>
      </c>
      <c r="O64" s="6">
        <v>1</v>
      </c>
      <c r="P64">
        <v>1</v>
      </c>
      <c r="Q64">
        <v>45000</v>
      </c>
      <c r="T64" s="11">
        <v>99</v>
      </c>
      <c r="U64" s="15">
        <v>4</v>
      </c>
      <c r="V64" s="13" t="s">
        <v>1353</v>
      </c>
    </row>
    <row r="65" spans="1:22">
      <c r="A65" s="6">
        <v>11063</v>
      </c>
      <c r="B65" s="6" t="s">
        <v>107</v>
      </c>
      <c r="D65" s="6" t="str">
        <f t="shared" si="4"/>
        <v>通关一般关卡9-04</v>
      </c>
      <c r="F65" s="6">
        <v>2001</v>
      </c>
      <c r="G65" s="6">
        <v>10904</v>
      </c>
      <c r="H65" s="10" t="s">
        <v>1103</v>
      </c>
      <c r="I65" s="6">
        <f t="shared" si="1"/>
        <v>11064</v>
      </c>
      <c r="J65" s="6">
        <v>11062</v>
      </c>
      <c r="K65" s="6">
        <v>1</v>
      </c>
      <c r="L65" s="6">
        <f t="shared" si="2"/>
        <v>9</v>
      </c>
      <c r="M65" s="6" t="str">
        <f t="shared" si="3"/>
        <v>04</v>
      </c>
      <c r="O65" s="6">
        <v>1</v>
      </c>
      <c r="P65">
        <v>1</v>
      </c>
      <c r="Q65">
        <v>46000</v>
      </c>
      <c r="T65" s="11">
        <v>99</v>
      </c>
      <c r="U65" s="15">
        <v>5</v>
      </c>
      <c r="V65" s="11" t="s">
        <v>1354</v>
      </c>
    </row>
    <row r="66" spans="1:22">
      <c r="A66" s="6">
        <v>11064</v>
      </c>
      <c r="B66" s="6" t="s">
        <v>108</v>
      </c>
      <c r="D66" s="6" t="str">
        <f t="shared" si="4"/>
        <v>通关一般关卡9-05</v>
      </c>
      <c r="F66" s="6">
        <v>2001</v>
      </c>
      <c r="G66" s="6">
        <v>10905</v>
      </c>
      <c r="H66" s="10" t="s">
        <v>1103</v>
      </c>
      <c r="I66" s="6">
        <f t="shared" si="1"/>
        <v>11065</v>
      </c>
      <c r="J66" s="6">
        <v>11063</v>
      </c>
      <c r="K66" s="6">
        <v>1</v>
      </c>
      <c r="L66" s="6">
        <f t="shared" si="2"/>
        <v>9</v>
      </c>
      <c r="M66" s="6" t="str">
        <f t="shared" si="3"/>
        <v>05</v>
      </c>
      <c r="O66" s="6">
        <v>1</v>
      </c>
      <c r="P66">
        <v>1</v>
      </c>
      <c r="Q66">
        <v>47000</v>
      </c>
      <c r="T66" s="11">
        <v>99</v>
      </c>
      <c r="U66" s="15">
        <v>6</v>
      </c>
      <c r="V66" s="13" t="s">
        <v>1355</v>
      </c>
    </row>
    <row r="67" spans="1:22">
      <c r="A67" s="6">
        <v>11065</v>
      </c>
      <c r="B67" s="6" t="s">
        <v>109</v>
      </c>
      <c r="D67" s="6" t="str">
        <f t="shared" ref="D67:D98" si="5">"通关一般关卡"&amp;L67&amp;"-"&amp;M67</f>
        <v>通关一般关卡9-07</v>
      </c>
      <c r="F67" s="6">
        <v>2001</v>
      </c>
      <c r="G67" s="6">
        <v>10907</v>
      </c>
      <c r="H67" s="10" t="s">
        <v>1103</v>
      </c>
      <c r="I67" s="6">
        <f t="shared" si="1"/>
        <v>11066</v>
      </c>
      <c r="J67" s="6">
        <v>11064</v>
      </c>
      <c r="K67" s="6">
        <v>1</v>
      </c>
      <c r="L67" s="6">
        <f t="shared" si="2"/>
        <v>9</v>
      </c>
      <c r="M67" s="6" t="str">
        <f t="shared" si="3"/>
        <v>07</v>
      </c>
      <c r="O67" s="6">
        <v>1</v>
      </c>
      <c r="P67">
        <v>1</v>
      </c>
      <c r="Q67">
        <v>48000</v>
      </c>
      <c r="T67" s="11">
        <v>99</v>
      </c>
      <c r="U67" s="15">
        <v>7</v>
      </c>
      <c r="V67" s="13" t="s">
        <v>1356</v>
      </c>
    </row>
    <row r="68" spans="1:22">
      <c r="A68" s="6">
        <v>11066</v>
      </c>
      <c r="B68" s="6" t="s">
        <v>110</v>
      </c>
      <c r="D68" s="6" t="str">
        <f t="shared" si="5"/>
        <v>通关一般关卡9-08</v>
      </c>
      <c r="F68" s="6">
        <v>2001</v>
      </c>
      <c r="G68" s="6">
        <v>10908</v>
      </c>
      <c r="H68" s="10" t="s">
        <v>1103</v>
      </c>
      <c r="I68" s="6">
        <f t="shared" ref="I68:I131" si="6">A69</f>
        <v>11067</v>
      </c>
      <c r="J68" s="6">
        <v>11065</v>
      </c>
      <c r="K68" s="6">
        <v>1</v>
      </c>
      <c r="L68" s="6">
        <f t="shared" ref="L68:L131" si="7">LEFT(G68,3)-100</f>
        <v>9</v>
      </c>
      <c r="M68" s="6" t="str">
        <f t="shared" ref="M68:M131" si="8">RIGHT(G68,2)</f>
        <v>08</v>
      </c>
      <c r="O68" s="6">
        <v>1</v>
      </c>
      <c r="P68">
        <v>1</v>
      </c>
      <c r="Q68">
        <v>49000</v>
      </c>
      <c r="T68" s="11">
        <v>99</v>
      </c>
      <c r="U68" s="15">
        <v>8</v>
      </c>
      <c r="V68" s="13" t="s">
        <v>1357</v>
      </c>
    </row>
    <row r="69" spans="1:22">
      <c r="A69" s="6">
        <v>11067</v>
      </c>
      <c r="B69" s="6" t="s">
        <v>111</v>
      </c>
      <c r="D69" s="6" t="str">
        <f t="shared" si="5"/>
        <v>通关一般关卡9-10</v>
      </c>
      <c r="F69" s="6">
        <v>2001</v>
      </c>
      <c r="G69" s="6">
        <v>10910</v>
      </c>
      <c r="H69" s="10" t="s">
        <v>1103</v>
      </c>
      <c r="I69" s="6">
        <f t="shared" si="6"/>
        <v>11068</v>
      </c>
      <c r="J69" s="6">
        <v>11066</v>
      </c>
      <c r="K69" s="6">
        <v>1</v>
      </c>
      <c r="L69" s="6">
        <f t="shared" si="7"/>
        <v>9</v>
      </c>
      <c r="M69" s="6" t="str">
        <f t="shared" si="8"/>
        <v>10</v>
      </c>
      <c r="O69" s="6">
        <v>1</v>
      </c>
      <c r="P69">
        <v>1</v>
      </c>
      <c r="Q69">
        <v>50000</v>
      </c>
      <c r="T69" s="11">
        <v>99</v>
      </c>
      <c r="U69" s="15">
        <v>9</v>
      </c>
      <c r="V69" s="13" t="s">
        <v>1358</v>
      </c>
    </row>
    <row r="70" spans="1:22">
      <c r="A70" s="6">
        <v>11068</v>
      </c>
      <c r="B70" s="6" t="s">
        <v>112</v>
      </c>
      <c r="D70" s="6" t="str">
        <f t="shared" si="5"/>
        <v>通关一般关卡9-11</v>
      </c>
      <c r="F70" s="6">
        <v>2001</v>
      </c>
      <c r="G70" s="6">
        <v>10911</v>
      </c>
      <c r="H70" s="10" t="s">
        <v>1103</v>
      </c>
      <c r="I70" s="6">
        <f t="shared" si="6"/>
        <v>11069</v>
      </c>
      <c r="J70" s="6">
        <v>11067</v>
      </c>
      <c r="K70" s="6">
        <v>1</v>
      </c>
      <c r="L70" s="6">
        <f t="shared" si="7"/>
        <v>9</v>
      </c>
      <c r="M70" s="6" t="str">
        <f t="shared" si="8"/>
        <v>11</v>
      </c>
      <c r="O70" s="6">
        <v>1</v>
      </c>
      <c r="P70">
        <v>1</v>
      </c>
      <c r="Q70">
        <v>50000</v>
      </c>
      <c r="T70" s="11">
        <v>99</v>
      </c>
      <c r="U70" s="15">
        <v>10</v>
      </c>
      <c r="V70" s="13" t="s">
        <v>1359</v>
      </c>
    </row>
    <row r="71" spans="1:22">
      <c r="A71" s="6">
        <v>11069</v>
      </c>
      <c r="B71" s="6" t="s">
        <v>113</v>
      </c>
      <c r="D71" s="6" t="str">
        <f t="shared" si="5"/>
        <v>通关一般关卡10-01</v>
      </c>
      <c r="F71" s="6">
        <v>2001</v>
      </c>
      <c r="G71" s="6">
        <v>11001</v>
      </c>
      <c r="H71" s="10" t="s">
        <v>1103</v>
      </c>
      <c r="I71" s="6">
        <f t="shared" si="6"/>
        <v>11070</v>
      </c>
      <c r="J71" s="6">
        <v>11068</v>
      </c>
      <c r="K71" s="6">
        <v>1</v>
      </c>
      <c r="L71" s="6">
        <f t="shared" si="7"/>
        <v>10</v>
      </c>
      <c r="M71" s="6" t="str">
        <f t="shared" si="8"/>
        <v>01</v>
      </c>
      <c r="O71" s="6">
        <v>1</v>
      </c>
      <c r="P71">
        <v>1</v>
      </c>
      <c r="Q71">
        <v>50000</v>
      </c>
      <c r="T71" s="11">
        <v>99</v>
      </c>
      <c r="U71" s="15">
        <v>11</v>
      </c>
      <c r="V71" s="13" t="s">
        <v>1360</v>
      </c>
    </row>
    <row r="72" spans="1:22">
      <c r="A72" s="6">
        <v>11070</v>
      </c>
      <c r="B72" s="6" t="s">
        <v>114</v>
      </c>
      <c r="D72" s="6" t="str">
        <f t="shared" si="5"/>
        <v>通关一般关卡10-02</v>
      </c>
      <c r="F72" s="6">
        <v>2001</v>
      </c>
      <c r="G72" s="6">
        <v>11002</v>
      </c>
      <c r="H72" s="10" t="s">
        <v>1103</v>
      </c>
      <c r="I72" s="6">
        <f t="shared" si="6"/>
        <v>11071</v>
      </c>
      <c r="J72" s="6">
        <v>11069</v>
      </c>
      <c r="K72" s="6">
        <v>1</v>
      </c>
      <c r="L72" s="6">
        <f t="shared" si="7"/>
        <v>10</v>
      </c>
      <c r="M72" s="6" t="str">
        <f t="shared" si="8"/>
        <v>02</v>
      </c>
      <c r="O72" s="6">
        <v>1</v>
      </c>
      <c r="P72">
        <v>1</v>
      </c>
      <c r="Q72">
        <v>50000</v>
      </c>
      <c r="T72" s="11">
        <v>99</v>
      </c>
      <c r="U72" s="15">
        <v>12</v>
      </c>
      <c r="V72" s="13" t="s">
        <v>1361</v>
      </c>
    </row>
    <row r="73" spans="1:22">
      <c r="A73" s="6">
        <v>11071</v>
      </c>
      <c r="B73" s="6" t="s">
        <v>115</v>
      </c>
      <c r="D73" s="6" t="str">
        <f t="shared" si="5"/>
        <v>通关一般关卡10-04</v>
      </c>
      <c r="F73" s="6">
        <v>2001</v>
      </c>
      <c r="G73" s="6">
        <v>11004</v>
      </c>
      <c r="H73" s="10" t="s">
        <v>1103</v>
      </c>
      <c r="I73" s="6">
        <f t="shared" si="6"/>
        <v>11072</v>
      </c>
      <c r="J73" s="6">
        <v>11070</v>
      </c>
      <c r="K73" s="6">
        <v>1</v>
      </c>
      <c r="L73" s="6">
        <f t="shared" si="7"/>
        <v>10</v>
      </c>
      <c r="M73" s="6" t="str">
        <f t="shared" si="8"/>
        <v>04</v>
      </c>
      <c r="O73" s="6">
        <v>1</v>
      </c>
      <c r="P73">
        <v>1</v>
      </c>
      <c r="Q73">
        <v>51000</v>
      </c>
      <c r="T73" s="11">
        <v>99</v>
      </c>
      <c r="U73" s="15">
        <v>13</v>
      </c>
      <c r="V73" s="13" t="s">
        <v>1362</v>
      </c>
    </row>
    <row r="74" spans="1:22">
      <c r="A74" s="6">
        <v>11072</v>
      </c>
      <c r="B74" s="6" t="s">
        <v>116</v>
      </c>
      <c r="D74" s="6" t="str">
        <f t="shared" si="5"/>
        <v>通关一般关卡10-05</v>
      </c>
      <c r="F74" s="6">
        <v>2001</v>
      </c>
      <c r="G74" s="6">
        <v>11005</v>
      </c>
      <c r="H74" s="10" t="s">
        <v>1103</v>
      </c>
      <c r="I74" s="6">
        <f t="shared" si="6"/>
        <v>11073</v>
      </c>
      <c r="J74" s="6">
        <v>11071</v>
      </c>
      <c r="K74" s="6">
        <v>1</v>
      </c>
      <c r="L74" s="6">
        <f t="shared" si="7"/>
        <v>10</v>
      </c>
      <c r="M74" s="6" t="str">
        <f t="shared" si="8"/>
        <v>05</v>
      </c>
      <c r="O74" s="6">
        <v>1</v>
      </c>
      <c r="P74">
        <v>1</v>
      </c>
      <c r="Q74">
        <v>52000</v>
      </c>
      <c r="T74" s="11">
        <v>99</v>
      </c>
      <c r="U74" s="15">
        <v>14</v>
      </c>
      <c r="V74" s="13" t="s">
        <v>1363</v>
      </c>
    </row>
    <row r="75" spans="1:22">
      <c r="A75" s="6">
        <v>11073</v>
      </c>
      <c r="B75" s="6" t="s">
        <v>117</v>
      </c>
      <c r="D75" s="6" t="str">
        <f t="shared" si="5"/>
        <v>通关一般关卡10-07</v>
      </c>
      <c r="F75" s="6">
        <v>2001</v>
      </c>
      <c r="G75" s="6">
        <v>11007</v>
      </c>
      <c r="H75" s="10" t="s">
        <v>1103</v>
      </c>
      <c r="I75" s="6">
        <f t="shared" si="6"/>
        <v>11074</v>
      </c>
      <c r="J75" s="6">
        <v>11072</v>
      </c>
      <c r="K75" s="6">
        <v>1</v>
      </c>
      <c r="L75" s="6">
        <f t="shared" si="7"/>
        <v>10</v>
      </c>
      <c r="M75" s="6" t="str">
        <f t="shared" si="8"/>
        <v>07</v>
      </c>
      <c r="O75" s="6">
        <v>1</v>
      </c>
      <c r="P75">
        <v>1</v>
      </c>
      <c r="Q75">
        <v>53000</v>
      </c>
      <c r="T75" s="11">
        <v>99</v>
      </c>
      <c r="U75" s="15">
        <v>15</v>
      </c>
      <c r="V75" s="13" t="s">
        <v>1364</v>
      </c>
    </row>
    <row r="76" spans="1:22">
      <c r="A76" s="6">
        <v>11074</v>
      </c>
      <c r="B76" s="6" t="s">
        <v>118</v>
      </c>
      <c r="D76" s="6" t="str">
        <f t="shared" si="5"/>
        <v>通关一般关卡10-08</v>
      </c>
      <c r="F76" s="6">
        <v>2001</v>
      </c>
      <c r="G76" s="6">
        <v>11008</v>
      </c>
      <c r="H76" s="10" t="s">
        <v>1103</v>
      </c>
      <c r="I76" s="6">
        <f t="shared" si="6"/>
        <v>11075</v>
      </c>
      <c r="J76" s="6">
        <v>11073</v>
      </c>
      <c r="K76" s="6">
        <v>1</v>
      </c>
      <c r="L76" s="6">
        <f t="shared" si="7"/>
        <v>10</v>
      </c>
      <c r="M76" s="6" t="str">
        <f t="shared" si="8"/>
        <v>08</v>
      </c>
      <c r="O76" s="6">
        <v>1</v>
      </c>
      <c r="P76">
        <v>1</v>
      </c>
      <c r="Q76">
        <v>54000</v>
      </c>
      <c r="T76" s="11">
        <v>99</v>
      </c>
      <c r="U76" s="15">
        <v>16</v>
      </c>
      <c r="V76" s="13" t="s">
        <v>1365</v>
      </c>
    </row>
    <row r="77" spans="1:22">
      <c r="A77" s="6">
        <v>11075</v>
      </c>
      <c r="B77" s="6" t="s">
        <v>119</v>
      </c>
      <c r="D77" s="6" t="str">
        <f t="shared" si="5"/>
        <v>通关一般关卡10-10</v>
      </c>
      <c r="F77" s="6">
        <v>2001</v>
      </c>
      <c r="G77" s="6">
        <v>11010</v>
      </c>
      <c r="H77" s="10" t="s">
        <v>1103</v>
      </c>
      <c r="I77" s="6">
        <f t="shared" si="6"/>
        <v>11076</v>
      </c>
      <c r="J77" s="6">
        <v>11074</v>
      </c>
      <c r="K77" s="6">
        <v>1</v>
      </c>
      <c r="L77" s="6">
        <f t="shared" si="7"/>
        <v>10</v>
      </c>
      <c r="M77" s="6" t="str">
        <f t="shared" si="8"/>
        <v>10</v>
      </c>
      <c r="O77" s="6">
        <v>1</v>
      </c>
      <c r="P77">
        <v>1</v>
      </c>
      <c r="Q77">
        <v>55000</v>
      </c>
    </row>
    <row r="78" spans="1:22">
      <c r="A78" s="6">
        <v>11076</v>
      </c>
      <c r="B78" s="6" t="s">
        <v>120</v>
      </c>
      <c r="D78" s="6" t="str">
        <f t="shared" si="5"/>
        <v>通关一般关卡10-11</v>
      </c>
      <c r="F78" s="6">
        <v>2001</v>
      </c>
      <c r="G78" s="6">
        <v>11011</v>
      </c>
      <c r="H78" s="10" t="s">
        <v>1103</v>
      </c>
      <c r="I78" s="6">
        <f t="shared" si="6"/>
        <v>11077</v>
      </c>
      <c r="J78" s="6">
        <v>11075</v>
      </c>
      <c r="K78" s="6">
        <v>1</v>
      </c>
      <c r="L78" s="6">
        <f t="shared" si="7"/>
        <v>10</v>
      </c>
      <c r="M78" s="6" t="str">
        <f t="shared" si="8"/>
        <v>11</v>
      </c>
      <c r="O78" s="6">
        <v>1</v>
      </c>
      <c r="P78">
        <v>1</v>
      </c>
      <c r="Q78">
        <v>56000</v>
      </c>
    </row>
    <row r="79" spans="1:22">
      <c r="A79" s="6">
        <v>11077</v>
      </c>
      <c r="B79" s="6" t="s">
        <v>121</v>
      </c>
      <c r="D79" s="6" t="str">
        <f t="shared" si="5"/>
        <v>通关一般关卡11-01</v>
      </c>
      <c r="F79" s="6">
        <v>2001</v>
      </c>
      <c r="G79" s="6">
        <v>11101</v>
      </c>
      <c r="H79" s="10" t="s">
        <v>1103</v>
      </c>
      <c r="I79" s="6">
        <f t="shared" si="6"/>
        <v>11078</v>
      </c>
      <c r="J79" s="6">
        <v>11076</v>
      </c>
      <c r="K79" s="6">
        <v>1</v>
      </c>
      <c r="L79" s="6">
        <f t="shared" si="7"/>
        <v>11</v>
      </c>
      <c r="M79" s="6" t="str">
        <f t="shared" si="8"/>
        <v>01</v>
      </c>
      <c r="O79" s="6">
        <v>1</v>
      </c>
      <c r="P79">
        <v>1</v>
      </c>
      <c r="Q79">
        <v>57000</v>
      </c>
    </row>
    <row r="80" spans="1:22">
      <c r="A80" s="6">
        <v>11078</v>
      </c>
      <c r="B80" s="6" t="s">
        <v>122</v>
      </c>
      <c r="D80" s="6" t="str">
        <f t="shared" si="5"/>
        <v>通关一般关卡11-02</v>
      </c>
      <c r="F80" s="6">
        <v>2001</v>
      </c>
      <c r="G80" s="6">
        <v>11102</v>
      </c>
      <c r="H80" s="10" t="s">
        <v>1103</v>
      </c>
      <c r="I80" s="6">
        <f t="shared" si="6"/>
        <v>11079</v>
      </c>
      <c r="J80" s="6">
        <v>11077</v>
      </c>
      <c r="K80" s="6">
        <v>1</v>
      </c>
      <c r="L80" s="6">
        <f t="shared" si="7"/>
        <v>11</v>
      </c>
      <c r="M80" s="6" t="str">
        <f t="shared" si="8"/>
        <v>02</v>
      </c>
      <c r="O80" s="6">
        <v>1</v>
      </c>
      <c r="P80">
        <v>1</v>
      </c>
      <c r="Q80">
        <v>58000</v>
      </c>
    </row>
    <row r="81" spans="1:17">
      <c r="A81" s="6">
        <v>11079</v>
      </c>
      <c r="B81" s="6" t="s">
        <v>123</v>
      </c>
      <c r="D81" s="6" t="str">
        <f t="shared" si="5"/>
        <v>通关一般关卡11-04</v>
      </c>
      <c r="F81" s="6">
        <v>2001</v>
      </c>
      <c r="G81" s="6">
        <v>11104</v>
      </c>
      <c r="H81" s="10" t="s">
        <v>1103</v>
      </c>
      <c r="I81" s="6">
        <f t="shared" si="6"/>
        <v>11080</v>
      </c>
      <c r="J81" s="6">
        <v>11078</v>
      </c>
      <c r="K81" s="6">
        <v>1</v>
      </c>
      <c r="L81" s="6">
        <f t="shared" si="7"/>
        <v>11</v>
      </c>
      <c r="M81" s="6" t="str">
        <f t="shared" si="8"/>
        <v>04</v>
      </c>
      <c r="O81" s="6">
        <v>1</v>
      </c>
      <c r="P81">
        <v>1</v>
      </c>
      <c r="Q81">
        <v>59000</v>
      </c>
    </row>
    <row r="82" spans="1:17">
      <c r="A82" s="6">
        <v>11080</v>
      </c>
      <c r="B82" s="6" t="s">
        <v>124</v>
      </c>
      <c r="D82" s="6" t="str">
        <f t="shared" si="5"/>
        <v>通关一般关卡11-05</v>
      </c>
      <c r="F82" s="6">
        <v>2001</v>
      </c>
      <c r="G82" s="6">
        <v>11105</v>
      </c>
      <c r="H82" s="10" t="s">
        <v>1103</v>
      </c>
      <c r="I82" s="6">
        <f t="shared" si="6"/>
        <v>11081</v>
      </c>
      <c r="J82" s="6">
        <v>11079</v>
      </c>
      <c r="K82" s="6">
        <v>1</v>
      </c>
      <c r="L82" s="6">
        <f t="shared" si="7"/>
        <v>11</v>
      </c>
      <c r="M82" s="6" t="str">
        <f t="shared" si="8"/>
        <v>05</v>
      </c>
      <c r="O82" s="6">
        <v>1</v>
      </c>
      <c r="P82">
        <v>1</v>
      </c>
      <c r="Q82">
        <v>60000</v>
      </c>
    </row>
    <row r="83" spans="1:17">
      <c r="A83" s="6">
        <v>11081</v>
      </c>
      <c r="B83" s="6" t="s">
        <v>125</v>
      </c>
      <c r="D83" s="6" t="str">
        <f t="shared" si="5"/>
        <v>通关一般关卡11-07</v>
      </c>
      <c r="F83" s="6">
        <v>2001</v>
      </c>
      <c r="G83" s="6">
        <v>11107</v>
      </c>
      <c r="H83" s="10" t="s">
        <v>1103</v>
      </c>
      <c r="I83" s="6">
        <f t="shared" si="6"/>
        <v>11082</v>
      </c>
      <c r="J83" s="6">
        <v>11080</v>
      </c>
      <c r="K83" s="6">
        <v>1</v>
      </c>
      <c r="L83" s="6">
        <f t="shared" si="7"/>
        <v>11</v>
      </c>
      <c r="M83" s="6" t="str">
        <f t="shared" si="8"/>
        <v>07</v>
      </c>
      <c r="O83" s="6">
        <v>1</v>
      </c>
      <c r="P83">
        <v>1</v>
      </c>
      <c r="Q83">
        <v>60000</v>
      </c>
    </row>
    <row r="84" spans="1:17">
      <c r="A84" s="6">
        <v>11082</v>
      </c>
      <c r="B84" s="6" t="s">
        <v>126</v>
      </c>
      <c r="D84" s="6" t="str">
        <f t="shared" si="5"/>
        <v>通关一般关卡11-08</v>
      </c>
      <c r="F84" s="6">
        <v>2001</v>
      </c>
      <c r="G84" s="6">
        <v>11108</v>
      </c>
      <c r="H84" s="10" t="s">
        <v>1103</v>
      </c>
      <c r="I84" s="6">
        <f t="shared" si="6"/>
        <v>11083</v>
      </c>
      <c r="J84" s="6">
        <v>11081</v>
      </c>
      <c r="K84" s="6">
        <v>1</v>
      </c>
      <c r="L84" s="6">
        <f t="shared" si="7"/>
        <v>11</v>
      </c>
      <c r="M84" s="6" t="str">
        <f t="shared" si="8"/>
        <v>08</v>
      </c>
      <c r="O84" s="6">
        <v>1</v>
      </c>
      <c r="P84">
        <v>1</v>
      </c>
      <c r="Q84">
        <v>61000</v>
      </c>
    </row>
    <row r="85" spans="1:17">
      <c r="A85" s="6">
        <v>11083</v>
      </c>
      <c r="B85" s="6" t="s">
        <v>127</v>
      </c>
      <c r="D85" s="6" t="str">
        <f t="shared" si="5"/>
        <v>通关一般关卡11-10</v>
      </c>
      <c r="F85" s="6">
        <v>2001</v>
      </c>
      <c r="G85" s="6">
        <v>11110</v>
      </c>
      <c r="H85" s="10" t="s">
        <v>1103</v>
      </c>
      <c r="I85" s="6">
        <f t="shared" si="6"/>
        <v>11084</v>
      </c>
      <c r="J85" s="6">
        <v>11082</v>
      </c>
      <c r="K85" s="6">
        <v>1</v>
      </c>
      <c r="L85" s="6">
        <f t="shared" si="7"/>
        <v>11</v>
      </c>
      <c r="M85" s="6" t="str">
        <f t="shared" si="8"/>
        <v>10</v>
      </c>
      <c r="O85" s="6">
        <v>1</v>
      </c>
      <c r="P85">
        <v>1</v>
      </c>
      <c r="Q85">
        <v>62000</v>
      </c>
    </row>
    <row r="86" spans="1:17">
      <c r="A86" s="6">
        <v>11084</v>
      </c>
      <c r="B86" s="6" t="s">
        <v>128</v>
      </c>
      <c r="D86" s="6" t="str">
        <f t="shared" si="5"/>
        <v>通关一般关卡11-11</v>
      </c>
      <c r="F86" s="6">
        <v>2001</v>
      </c>
      <c r="G86" s="6">
        <v>11111</v>
      </c>
      <c r="H86" s="10" t="s">
        <v>1103</v>
      </c>
      <c r="I86" s="6">
        <f t="shared" si="6"/>
        <v>11085</v>
      </c>
      <c r="J86" s="6">
        <v>11083</v>
      </c>
      <c r="K86" s="6">
        <v>1</v>
      </c>
      <c r="L86" s="6">
        <f t="shared" si="7"/>
        <v>11</v>
      </c>
      <c r="M86" s="6" t="str">
        <f t="shared" si="8"/>
        <v>11</v>
      </c>
      <c r="O86" s="6">
        <v>1</v>
      </c>
      <c r="P86">
        <v>1</v>
      </c>
      <c r="Q86">
        <v>63000</v>
      </c>
    </row>
    <row r="87" spans="1:17">
      <c r="A87" s="6">
        <v>11085</v>
      </c>
      <c r="B87" s="6" t="s">
        <v>129</v>
      </c>
      <c r="D87" s="6" t="str">
        <f t="shared" si="5"/>
        <v>通关一般关卡12-01</v>
      </c>
      <c r="F87" s="6">
        <v>2001</v>
      </c>
      <c r="G87" s="6">
        <v>11201</v>
      </c>
      <c r="H87" s="10" t="s">
        <v>1103</v>
      </c>
      <c r="I87" s="6">
        <f t="shared" si="6"/>
        <v>11086</v>
      </c>
      <c r="J87" s="6">
        <v>11084</v>
      </c>
      <c r="K87" s="6">
        <v>1</v>
      </c>
      <c r="L87" s="6">
        <f t="shared" si="7"/>
        <v>12</v>
      </c>
      <c r="M87" s="6" t="str">
        <f t="shared" si="8"/>
        <v>01</v>
      </c>
      <c r="O87" s="6">
        <v>1</v>
      </c>
      <c r="P87">
        <v>1</v>
      </c>
      <c r="Q87">
        <v>64000</v>
      </c>
    </row>
    <row r="88" spans="1:17">
      <c r="A88" s="6">
        <v>11086</v>
      </c>
      <c r="B88" s="6" t="s">
        <v>130</v>
      </c>
      <c r="D88" s="6" t="str">
        <f t="shared" si="5"/>
        <v>通关一般关卡12-02</v>
      </c>
      <c r="F88" s="6">
        <v>2001</v>
      </c>
      <c r="G88" s="6">
        <v>11202</v>
      </c>
      <c r="H88" s="10" t="s">
        <v>1103</v>
      </c>
      <c r="I88" s="6">
        <f t="shared" si="6"/>
        <v>11087</v>
      </c>
      <c r="J88" s="6">
        <v>11085</v>
      </c>
      <c r="K88" s="6">
        <v>1</v>
      </c>
      <c r="L88" s="6">
        <f t="shared" si="7"/>
        <v>12</v>
      </c>
      <c r="M88" s="6" t="str">
        <f t="shared" si="8"/>
        <v>02</v>
      </c>
      <c r="O88" s="6">
        <v>1</v>
      </c>
      <c r="P88">
        <v>1</v>
      </c>
      <c r="Q88">
        <v>65000</v>
      </c>
    </row>
    <row r="89" spans="1:17">
      <c r="A89" s="6">
        <v>11087</v>
      </c>
      <c r="B89" s="6" t="s">
        <v>131</v>
      </c>
      <c r="D89" s="6" t="str">
        <f t="shared" si="5"/>
        <v>通关一般关卡12-04</v>
      </c>
      <c r="F89" s="6">
        <v>2001</v>
      </c>
      <c r="G89" s="6">
        <v>11204</v>
      </c>
      <c r="H89" s="10" t="s">
        <v>1103</v>
      </c>
      <c r="I89" s="6">
        <f t="shared" si="6"/>
        <v>11088</v>
      </c>
      <c r="J89" s="6">
        <v>11086</v>
      </c>
      <c r="K89" s="6">
        <v>1</v>
      </c>
      <c r="L89" s="6">
        <f t="shared" si="7"/>
        <v>12</v>
      </c>
      <c r="M89" s="6" t="str">
        <f t="shared" si="8"/>
        <v>04</v>
      </c>
      <c r="O89" s="6">
        <v>1</v>
      </c>
      <c r="P89">
        <v>1</v>
      </c>
      <c r="Q89">
        <v>66000</v>
      </c>
    </row>
    <row r="90" spans="1:17">
      <c r="A90" s="6">
        <v>11088</v>
      </c>
      <c r="B90" s="6" t="s">
        <v>132</v>
      </c>
      <c r="D90" s="6" t="str">
        <f t="shared" si="5"/>
        <v>通关一般关卡12-05</v>
      </c>
      <c r="F90" s="6">
        <v>2001</v>
      </c>
      <c r="G90" s="6">
        <v>11205</v>
      </c>
      <c r="H90" s="10" t="s">
        <v>1103</v>
      </c>
      <c r="I90" s="6">
        <f t="shared" si="6"/>
        <v>11089</v>
      </c>
      <c r="J90" s="6">
        <v>11087</v>
      </c>
      <c r="K90" s="6">
        <v>1</v>
      </c>
      <c r="L90" s="6">
        <f t="shared" si="7"/>
        <v>12</v>
      </c>
      <c r="M90" s="6" t="str">
        <f t="shared" si="8"/>
        <v>05</v>
      </c>
      <c r="O90" s="6">
        <v>1</v>
      </c>
      <c r="P90">
        <v>1</v>
      </c>
      <c r="Q90">
        <v>67000</v>
      </c>
    </row>
    <row r="91" spans="1:17">
      <c r="A91" s="6">
        <v>11089</v>
      </c>
      <c r="B91" s="6" t="s">
        <v>133</v>
      </c>
      <c r="D91" s="6" t="str">
        <f t="shared" si="5"/>
        <v>通关一般关卡12-07</v>
      </c>
      <c r="F91" s="6">
        <v>2001</v>
      </c>
      <c r="G91" s="6">
        <v>11207</v>
      </c>
      <c r="H91" s="10" t="s">
        <v>1103</v>
      </c>
      <c r="I91" s="6">
        <f t="shared" si="6"/>
        <v>11090</v>
      </c>
      <c r="J91" s="6">
        <v>11088</v>
      </c>
      <c r="K91" s="6">
        <v>1</v>
      </c>
      <c r="L91" s="6">
        <f t="shared" si="7"/>
        <v>12</v>
      </c>
      <c r="M91" s="6" t="str">
        <f t="shared" si="8"/>
        <v>07</v>
      </c>
      <c r="O91" s="6">
        <v>1</v>
      </c>
      <c r="P91">
        <v>1</v>
      </c>
      <c r="Q91">
        <v>68000</v>
      </c>
    </row>
    <row r="92" spans="1:17">
      <c r="A92" s="6">
        <v>11090</v>
      </c>
      <c r="B92" s="6" t="s">
        <v>134</v>
      </c>
      <c r="D92" s="6" t="str">
        <f t="shared" si="5"/>
        <v>通关一般关卡12-08</v>
      </c>
      <c r="F92" s="6">
        <v>2001</v>
      </c>
      <c r="G92" s="6">
        <v>11208</v>
      </c>
      <c r="H92" s="10" t="s">
        <v>1103</v>
      </c>
      <c r="I92" s="6">
        <f t="shared" si="6"/>
        <v>11091</v>
      </c>
      <c r="J92" s="6">
        <v>11089</v>
      </c>
      <c r="K92" s="6">
        <v>1</v>
      </c>
      <c r="L92" s="6">
        <f t="shared" si="7"/>
        <v>12</v>
      </c>
      <c r="M92" s="6" t="str">
        <f t="shared" si="8"/>
        <v>08</v>
      </c>
      <c r="O92" s="6">
        <v>1</v>
      </c>
      <c r="P92">
        <v>1</v>
      </c>
      <c r="Q92">
        <v>69000</v>
      </c>
    </row>
    <row r="93" spans="1:17">
      <c r="A93" s="6">
        <v>11091</v>
      </c>
      <c r="B93" s="6" t="s">
        <v>135</v>
      </c>
      <c r="D93" s="6" t="str">
        <f t="shared" si="5"/>
        <v>通关一般关卡12-10</v>
      </c>
      <c r="F93" s="6">
        <v>2001</v>
      </c>
      <c r="G93" s="6">
        <v>11210</v>
      </c>
      <c r="H93" s="10" t="s">
        <v>1103</v>
      </c>
      <c r="I93" s="6">
        <f t="shared" si="6"/>
        <v>11092</v>
      </c>
      <c r="J93" s="6">
        <v>11090</v>
      </c>
      <c r="K93" s="6">
        <v>1</v>
      </c>
      <c r="L93" s="6">
        <f t="shared" si="7"/>
        <v>12</v>
      </c>
      <c r="M93" s="6" t="str">
        <f t="shared" si="8"/>
        <v>10</v>
      </c>
      <c r="O93" s="6">
        <v>1</v>
      </c>
      <c r="P93">
        <v>1</v>
      </c>
      <c r="Q93">
        <v>70000</v>
      </c>
    </row>
    <row r="94" spans="1:17">
      <c r="A94" s="6">
        <v>11092</v>
      </c>
      <c r="B94" s="6" t="s">
        <v>136</v>
      </c>
      <c r="D94" s="6" t="str">
        <f t="shared" si="5"/>
        <v>通关一般关卡12-11</v>
      </c>
      <c r="F94" s="6">
        <v>2001</v>
      </c>
      <c r="G94" s="6">
        <v>11211</v>
      </c>
      <c r="H94" s="10" t="s">
        <v>1103</v>
      </c>
      <c r="I94" s="6">
        <f t="shared" si="6"/>
        <v>11093</v>
      </c>
      <c r="J94" s="6">
        <v>11091</v>
      </c>
      <c r="K94" s="6">
        <v>1</v>
      </c>
      <c r="L94" s="6">
        <f t="shared" si="7"/>
        <v>12</v>
      </c>
      <c r="M94" s="6" t="str">
        <f t="shared" si="8"/>
        <v>11</v>
      </c>
      <c r="O94" s="6">
        <v>1</v>
      </c>
      <c r="P94">
        <v>1</v>
      </c>
      <c r="Q94">
        <v>70000</v>
      </c>
    </row>
    <row r="95" spans="1:17">
      <c r="A95" s="6">
        <v>11093</v>
      </c>
      <c r="B95" s="6" t="s">
        <v>137</v>
      </c>
      <c r="D95" s="6" t="str">
        <f t="shared" si="5"/>
        <v>通关一般关卡13-01</v>
      </c>
      <c r="F95" s="6">
        <v>2001</v>
      </c>
      <c r="G95" s="6">
        <v>11301</v>
      </c>
      <c r="H95" s="10" t="s">
        <v>1103</v>
      </c>
      <c r="I95" s="6">
        <f t="shared" si="6"/>
        <v>11094</v>
      </c>
      <c r="J95" s="6">
        <v>11092</v>
      </c>
      <c r="K95" s="6">
        <v>1</v>
      </c>
      <c r="L95" s="6">
        <f t="shared" si="7"/>
        <v>13</v>
      </c>
      <c r="M95" s="6" t="str">
        <f t="shared" si="8"/>
        <v>01</v>
      </c>
      <c r="O95" s="6">
        <v>1</v>
      </c>
      <c r="P95">
        <v>1</v>
      </c>
      <c r="Q95">
        <v>71000</v>
      </c>
    </row>
    <row r="96" spans="1:17">
      <c r="A96" s="6">
        <v>11094</v>
      </c>
      <c r="B96" s="6" t="s">
        <v>138</v>
      </c>
      <c r="D96" s="6" t="str">
        <f t="shared" si="5"/>
        <v>通关一般关卡13-02</v>
      </c>
      <c r="F96" s="6">
        <v>2001</v>
      </c>
      <c r="G96" s="6">
        <v>11302</v>
      </c>
      <c r="H96" s="10" t="s">
        <v>1103</v>
      </c>
      <c r="I96" s="6">
        <f t="shared" si="6"/>
        <v>11095</v>
      </c>
      <c r="J96" s="6">
        <v>11093</v>
      </c>
      <c r="K96" s="6">
        <v>1</v>
      </c>
      <c r="L96" s="6">
        <f t="shared" si="7"/>
        <v>13</v>
      </c>
      <c r="M96" s="6" t="str">
        <f t="shared" si="8"/>
        <v>02</v>
      </c>
      <c r="O96" s="6">
        <v>1</v>
      </c>
      <c r="P96">
        <v>1</v>
      </c>
      <c r="Q96">
        <v>72000</v>
      </c>
    </row>
    <row r="97" spans="1:17">
      <c r="A97" s="6">
        <v>11095</v>
      </c>
      <c r="B97" s="6" t="s">
        <v>139</v>
      </c>
      <c r="D97" s="6" t="str">
        <f t="shared" si="5"/>
        <v>通关一般关卡13-04</v>
      </c>
      <c r="F97" s="6">
        <v>2001</v>
      </c>
      <c r="G97" s="6">
        <v>11304</v>
      </c>
      <c r="H97" s="10" t="s">
        <v>1103</v>
      </c>
      <c r="I97" s="6">
        <f t="shared" si="6"/>
        <v>11096</v>
      </c>
      <c r="J97" s="6">
        <v>11094</v>
      </c>
      <c r="K97" s="6">
        <v>1</v>
      </c>
      <c r="L97" s="6">
        <f t="shared" si="7"/>
        <v>13</v>
      </c>
      <c r="M97" s="6" t="str">
        <f t="shared" si="8"/>
        <v>04</v>
      </c>
      <c r="O97" s="6">
        <v>1</v>
      </c>
      <c r="P97">
        <v>1</v>
      </c>
      <c r="Q97">
        <v>73000</v>
      </c>
    </row>
    <row r="98" spans="1:17">
      <c r="A98" s="6">
        <v>11096</v>
      </c>
      <c r="B98" s="6" t="s">
        <v>140</v>
      </c>
      <c r="D98" s="6" t="str">
        <f t="shared" si="5"/>
        <v>通关一般关卡13-05</v>
      </c>
      <c r="F98" s="6">
        <v>2001</v>
      </c>
      <c r="G98" s="6">
        <v>11305</v>
      </c>
      <c r="H98" s="10" t="s">
        <v>1103</v>
      </c>
      <c r="I98" s="6">
        <f t="shared" si="6"/>
        <v>11097</v>
      </c>
      <c r="J98" s="6">
        <v>11095</v>
      </c>
      <c r="K98" s="6">
        <v>1</v>
      </c>
      <c r="L98" s="6">
        <f t="shared" si="7"/>
        <v>13</v>
      </c>
      <c r="M98" s="6" t="str">
        <f t="shared" si="8"/>
        <v>05</v>
      </c>
      <c r="O98" s="6">
        <v>1</v>
      </c>
      <c r="P98">
        <v>1</v>
      </c>
      <c r="Q98">
        <v>74000</v>
      </c>
    </row>
    <row r="99" spans="1:17">
      <c r="A99" s="6">
        <v>11097</v>
      </c>
      <c r="B99" s="6" t="s">
        <v>141</v>
      </c>
      <c r="D99" s="6" t="str">
        <f t="shared" ref="D99:D130" si="9">"通关一般关卡"&amp;L99&amp;"-"&amp;M99</f>
        <v>通关一般关卡13-07</v>
      </c>
      <c r="F99" s="6">
        <v>2001</v>
      </c>
      <c r="G99" s="6">
        <v>11307</v>
      </c>
      <c r="H99" s="10" t="s">
        <v>1103</v>
      </c>
      <c r="I99" s="6">
        <f t="shared" si="6"/>
        <v>11098</v>
      </c>
      <c r="J99" s="6">
        <v>11096</v>
      </c>
      <c r="K99" s="6">
        <v>1</v>
      </c>
      <c r="L99" s="6">
        <f t="shared" si="7"/>
        <v>13</v>
      </c>
      <c r="M99" s="6" t="str">
        <f t="shared" si="8"/>
        <v>07</v>
      </c>
      <c r="O99" s="6">
        <v>1</v>
      </c>
      <c r="P99">
        <v>1</v>
      </c>
      <c r="Q99">
        <v>75000</v>
      </c>
    </row>
    <row r="100" spans="1:17">
      <c r="A100" s="6">
        <v>11098</v>
      </c>
      <c r="B100" s="6" t="s">
        <v>142</v>
      </c>
      <c r="D100" s="6" t="str">
        <f t="shared" si="9"/>
        <v>通关一般关卡13-08</v>
      </c>
      <c r="F100" s="6">
        <v>2001</v>
      </c>
      <c r="G100" s="6">
        <v>11308</v>
      </c>
      <c r="H100" s="10" t="s">
        <v>1103</v>
      </c>
      <c r="I100" s="6">
        <f t="shared" si="6"/>
        <v>11099</v>
      </c>
      <c r="J100" s="6">
        <v>11097</v>
      </c>
      <c r="K100" s="6">
        <v>1</v>
      </c>
      <c r="L100" s="6">
        <f t="shared" si="7"/>
        <v>13</v>
      </c>
      <c r="M100" s="6" t="str">
        <f t="shared" si="8"/>
        <v>08</v>
      </c>
      <c r="O100" s="6">
        <v>1</v>
      </c>
      <c r="P100">
        <v>1</v>
      </c>
      <c r="Q100">
        <v>76000</v>
      </c>
    </row>
    <row r="101" spans="1:17">
      <c r="A101" s="6">
        <v>11099</v>
      </c>
      <c r="B101" s="6" t="s">
        <v>143</v>
      </c>
      <c r="D101" s="6" t="str">
        <f t="shared" si="9"/>
        <v>通关一般关卡13-10</v>
      </c>
      <c r="F101" s="6">
        <v>2001</v>
      </c>
      <c r="G101" s="6">
        <v>11310</v>
      </c>
      <c r="H101" s="10" t="s">
        <v>1103</v>
      </c>
      <c r="I101" s="6">
        <f t="shared" si="6"/>
        <v>11100</v>
      </c>
      <c r="J101" s="6">
        <v>11098</v>
      </c>
      <c r="K101" s="6">
        <v>1</v>
      </c>
      <c r="L101" s="6">
        <f t="shared" si="7"/>
        <v>13</v>
      </c>
      <c r="M101" s="6" t="str">
        <f t="shared" si="8"/>
        <v>10</v>
      </c>
      <c r="O101" s="6">
        <v>1</v>
      </c>
      <c r="P101">
        <v>1</v>
      </c>
      <c r="Q101">
        <v>77000</v>
      </c>
    </row>
    <row r="102" spans="1:17">
      <c r="A102" s="6">
        <v>11100</v>
      </c>
      <c r="B102" s="6" t="s">
        <v>144</v>
      </c>
      <c r="D102" s="6" t="str">
        <f t="shared" si="9"/>
        <v>通关一般关卡13-11</v>
      </c>
      <c r="F102" s="6">
        <v>2001</v>
      </c>
      <c r="G102" s="6">
        <v>11311</v>
      </c>
      <c r="H102" s="10" t="s">
        <v>1103</v>
      </c>
      <c r="I102" s="6">
        <f t="shared" si="6"/>
        <v>11101</v>
      </c>
      <c r="J102" s="6">
        <v>11099</v>
      </c>
      <c r="K102" s="6">
        <v>1</v>
      </c>
      <c r="L102" s="6">
        <f t="shared" si="7"/>
        <v>13</v>
      </c>
      <c r="M102" s="6" t="str">
        <f t="shared" si="8"/>
        <v>11</v>
      </c>
      <c r="O102" s="6">
        <v>1</v>
      </c>
      <c r="P102">
        <v>1</v>
      </c>
      <c r="Q102">
        <v>78000</v>
      </c>
    </row>
    <row r="103" spans="1:17">
      <c r="A103" s="6">
        <v>11101</v>
      </c>
      <c r="B103" s="6" t="s">
        <v>145</v>
      </c>
      <c r="D103" s="6" t="str">
        <f t="shared" si="9"/>
        <v>通关一般关卡14-01</v>
      </c>
      <c r="F103" s="6">
        <v>2001</v>
      </c>
      <c r="G103" s="6">
        <v>11401</v>
      </c>
      <c r="H103" s="10" t="s">
        <v>1103</v>
      </c>
      <c r="I103" s="6">
        <f t="shared" si="6"/>
        <v>11102</v>
      </c>
      <c r="J103" s="6">
        <v>11100</v>
      </c>
      <c r="K103" s="6">
        <v>1</v>
      </c>
      <c r="L103" s="6">
        <f t="shared" si="7"/>
        <v>14</v>
      </c>
      <c r="M103" s="6" t="str">
        <f t="shared" si="8"/>
        <v>01</v>
      </c>
      <c r="O103" s="6">
        <v>1</v>
      </c>
      <c r="P103">
        <v>1</v>
      </c>
      <c r="Q103">
        <v>79000</v>
      </c>
    </row>
    <row r="104" spans="1:17">
      <c r="A104" s="6">
        <v>11102</v>
      </c>
      <c r="B104" s="6" t="s">
        <v>146</v>
      </c>
      <c r="D104" s="6" t="str">
        <f t="shared" si="9"/>
        <v>通关一般关卡14-02</v>
      </c>
      <c r="F104" s="6">
        <v>2001</v>
      </c>
      <c r="G104" s="6">
        <v>11402</v>
      </c>
      <c r="H104" s="10" t="s">
        <v>1103</v>
      </c>
      <c r="I104" s="6">
        <f t="shared" si="6"/>
        <v>11103</v>
      </c>
      <c r="J104" s="6">
        <v>11101</v>
      </c>
      <c r="K104" s="6">
        <v>1</v>
      </c>
      <c r="L104" s="6">
        <f t="shared" si="7"/>
        <v>14</v>
      </c>
      <c r="M104" s="6" t="str">
        <f t="shared" si="8"/>
        <v>02</v>
      </c>
      <c r="O104" s="6">
        <v>1</v>
      </c>
      <c r="P104">
        <v>1</v>
      </c>
      <c r="Q104">
        <v>80000</v>
      </c>
    </row>
    <row r="105" spans="1:17">
      <c r="A105" s="6">
        <v>11103</v>
      </c>
      <c r="B105" s="6" t="s">
        <v>147</v>
      </c>
      <c r="D105" s="6" t="str">
        <f t="shared" si="9"/>
        <v>通关一般关卡14-04</v>
      </c>
      <c r="F105" s="6">
        <v>2001</v>
      </c>
      <c r="G105" s="6">
        <v>11404</v>
      </c>
      <c r="H105" s="10" t="s">
        <v>1103</v>
      </c>
      <c r="I105" s="6">
        <f t="shared" si="6"/>
        <v>11104</v>
      </c>
      <c r="J105" s="6">
        <v>11102</v>
      </c>
      <c r="K105" s="6">
        <v>1</v>
      </c>
      <c r="L105" s="6">
        <f t="shared" si="7"/>
        <v>14</v>
      </c>
      <c r="M105" s="6" t="str">
        <f t="shared" si="8"/>
        <v>04</v>
      </c>
      <c r="O105" s="6">
        <v>1</v>
      </c>
      <c r="P105">
        <v>1</v>
      </c>
      <c r="Q105">
        <v>80000</v>
      </c>
    </row>
    <row r="106" spans="1:17">
      <c r="A106" s="6">
        <v>11104</v>
      </c>
      <c r="B106" s="6" t="s">
        <v>148</v>
      </c>
      <c r="D106" s="6" t="str">
        <f t="shared" si="9"/>
        <v>通关一般关卡14-05</v>
      </c>
      <c r="F106" s="6">
        <v>2001</v>
      </c>
      <c r="G106" s="6">
        <v>11405</v>
      </c>
      <c r="H106" s="10" t="s">
        <v>1103</v>
      </c>
      <c r="I106" s="6">
        <f t="shared" si="6"/>
        <v>11105</v>
      </c>
      <c r="J106" s="6">
        <v>11103</v>
      </c>
      <c r="K106" s="6">
        <v>1</v>
      </c>
      <c r="L106" s="6">
        <f t="shared" si="7"/>
        <v>14</v>
      </c>
      <c r="M106" s="6" t="str">
        <f t="shared" si="8"/>
        <v>05</v>
      </c>
      <c r="O106" s="6">
        <v>1</v>
      </c>
      <c r="P106">
        <v>1</v>
      </c>
      <c r="Q106">
        <v>90000</v>
      </c>
    </row>
    <row r="107" spans="1:17">
      <c r="A107" s="6">
        <v>11105</v>
      </c>
      <c r="B107" s="6" t="s">
        <v>149</v>
      </c>
      <c r="D107" s="6" t="str">
        <f t="shared" si="9"/>
        <v>通关一般关卡14-07</v>
      </c>
      <c r="F107" s="6">
        <v>2001</v>
      </c>
      <c r="G107" s="6">
        <v>11407</v>
      </c>
      <c r="H107" s="10" t="s">
        <v>1103</v>
      </c>
      <c r="I107" s="6">
        <f t="shared" si="6"/>
        <v>11106</v>
      </c>
      <c r="J107" s="6">
        <v>11104</v>
      </c>
      <c r="K107" s="6">
        <v>1</v>
      </c>
      <c r="L107" s="6">
        <f t="shared" si="7"/>
        <v>14</v>
      </c>
      <c r="M107" s="6" t="str">
        <f t="shared" si="8"/>
        <v>07</v>
      </c>
      <c r="O107" s="6">
        <v>1</v>
      </c>
      <c r="P107">
        <v>1</v>
      </c>
      <c r="Q107">
        <v>100000</v>
      </c>
    </row>
    <row r="108" spans="1:17">
      <c r="A108" s="6">
        <v>11106</v>
      </c>
      <c r="B108" s="6" t="s">
        <v>150</v>
      </c>
      <c r="D108" s="6" t="str">
        <f t="shared" si="9"/>
        <v>通关一般关卡14-08</v>
      </c>
      <c r="F108" s="6">
        <v>2001</v>
      </c>
      <c r="G108" s="6">
        <v>11408</v>
      </c>
      <c r="H108" s="10" t="s">
        <v>1103</v>
      </c>
      <c r="I108" s="6">
        <f t="shared" si="6"/>
        <v>11107</v>
      </c>
      <c r="J108" s="6">
        <v>11105</v>
      </c>
      <c r="K108" s="6">
        <v>1</v>
      </c>
      <c r="L108" s="6">
        <f t="shared" si="7"/>
        <v>14</v>
      </c>
      <c r="M108" s="6" t="str">
        <f t="shared" si="8"/>
        <v>08</v>
      </c>
      <c r="O108" s="6">
        <v>1</v>
      </c>
      <c r="P108">
        <v>1</v>
      </c>
      <c r="Q108">
        <v>100000</v>
      </c>
    </row>
    <row r="109" spans="1:17">
      <c r="A109" s="6">
        <v>11107</v>
      </c>
      <c r="B109" s="6" t="s">
        <v>151</v>
      </c>
      <c r="D109" s="6" t="str">
        <f t="shared" si="9"/>
        <v>通关一般关卡14-10</v>
      </c>
      <c r="F109" s="6">
        <v>2001</v>
      </c>
      <c r="G109" s="6">
        <v>11410</v>
      </c>
      <c r="H109" s="10" t="s">
        <v>1103</v>
      </c>
      <c r="I109" s="6">
        <f t="shared" si="6"/>
        <v>11108</v>
      </c>
      <c r="J109" s="6">
        <v>11106</v>
      </c>
      <c r="K109" s="6">
        <v>1</v>
      </c>
      <c r="L109" s="6">
        <f t="shared" si="7"/>
        <v>14</v>
      </c>
      <c r="M109" s="6" t="str">
        <f t="shared" si="8"/>
        <v>10</v>
      </c>
      <c r="O109" s="6">
        <v>1</v>
      </c>
      <c r="P109">
        <v>1</v>
      </c>
      <c r="Q109">
        <v>100000</v>
      </c>
    </row>
    <row r="110" spans="1:17">
      <c r="A110" s="6">
        <v>11108</v>
      </c>
      <c r="B110" s="6" t="s">
        <v>152</v>
      </c>
      <c r="D110" s="6" t="str">
        <f t="shared" si="9"/>
        <v>通关一般关卡14-11</v>
      </c>
      <c r="F110" s="6">
        <v>2001</v>
      </c>
      <c r="G110" s="6">
        <v>11411</v>
      </c>
      <c r="H110" s="10" t="s">
        <v>1103</v>
      </c>
      <c r="I110" s="6">
        <f t="shared" si="6"/>
        <v>11109</v>
      </c>
      <c r="J110" s="6">
        <v>11107</v>
      </c>
      <c r="K110" s="6">
        <v>1</v>
      </c>
      <c r="L110" s="6">
        <f t="shared" si="7"/>
        <v>14</v>
      </c>
      <c r="M110" s="6" t="str">
        <f t="shared" si="8"/>
        <v>11</v>
      </c>
      <c r="O110" s="6">
        <v>1</v>
      </c>
      <c r="P110">
        <v>1</v>
      </c>
      <c r="Q110">
        <v>100000</v>
      </c>
    </row>
    <row r="111" spans="1:17">
      <c r="A111" s="6">
        <v>11109</v>
      </c>
      <c r="B111" s="6" t="s">
        <v>153</v>
      </c>
      <c r="D111" s="6" t="str">
        <f t="shared" si="9"/>
        <v>通关一般关卡15-01</v>
      </c>
      <c r="F111" s="6">
        <v>2001</v>
      </c>
      <c r="G111" s="6">
        <v>11501</v>
      </c>
      <c r="H111" s="10" t="s">
        <v>1103</v>
      </c>
      <c r="I111" s="6">
        <f t="shared" si="6"/>
        <v>11110</v>
      </c>
      <c r="J111" s="6">
        <v>11108</v>
      </c>
      <c r="K111" s="6">
        <v>1</v>
      </c>
      <c r="L111" s="6">
        <f t="shared" si="7"/>
        <v>15</v>
      </c>
      <c r="M111" s="6" t="str">
        <f t="shared" si="8"/>
        <v>01</v>
      </c>
      <c r="O111" s="6">
        <v>1</v>
      </c>
      <c r="P111">
        <v>1</v>
      </c>
      <c r="Q111">
        <v>100000</v>
      </c>
    </row>
    <row r="112" spans="1:17">
      <c r="A112" s="6">
        <v>11110</v>
      </c>
      <c r="B112" s="6" t="s">
        <v>154</v>
      </c>
      <c r="D112" s="6" t="str">
        <f t="shared" si="9"/>
        <v>通关一般关卡15-02</v>
      </c>
      <c r="F112" s="6">
        <v>2001</v>
      </c>
      <c r="G112" s="6">
        <v>11502</v>
      </c>
      <c r="H112" s="10" t="s">
        <v>1103</v>
      </c>
      <c r="I112" s="6">
        <f t="shared" si="6"/>
        <v>11111</v>
      </c>
      <c r="J112" s="6">
        <v>11109</v>
      </c>
      <c r="K112" s="6">
        <v>1</v>
      </c>
      <c r="L112" s="6">
        <f t="shared" si="7"/>
        <v>15</v>
      </c>
      <c r="M112" s="6" t="str">
        <f t="shared" si="8"/>
        <v>02</v>
      </c>
      <c r="O112" s="6">
        <v>1</v>
      </c>
      <c r="P112">
        <v>1</v>
      </c>
      <c r="Q112">
        <v>100000</v>
      </c>
    </row>
    <row r="113" spans="1:17">
      <c r="A113" s="6">
        <v>11111</v>
      </c>
      <c r="B113" s="6" t="s">
        <v>155</v>
      </c>
      <c r="D113" s="6" t="str">
        <f t="shared" si="9"/>
        <v>通关一般关卡15-04</v>
      </c>
      <c r="F113" s="6">
        <v>2001</v>
      </c>
      <c r="G113" s="6">
        <v>11504</v>
      </c>
      <c r="H113" s="10" t="s">
        <v>1103</v>
      </c>
      <c r="I113" s="6">
        <f t="shared" si="6"/>
        <v>11112</v>
      </c>
      <c r="J113" s="6">
        <v>11110</v>
      </c>
      <c r="K113" s="6">
        <v>1</v>
      </c>
      <c r="L113" s="6">
        <f t="shared" si="7"/>
        <v>15</v>
      </c>
      <c r="M113" s="6" t="str">
        <f t="shared" si="8"/>
        <v>04</v>
      </c>
      <c r="O113" s="6">
        <v>1</v>
      </c>
      <c r="P113">
        <v>1</v>
      </c>
      <c r="Q113">
        <v>100000</v>
      </c>
    </row>
    <row r="114" spans="1:17">
      <c r="A114" s="6">
        <v>11112</v>
      </c>
      <c r="B114" s="6" t="s">
        <v>156</v>
      </c>
      <c r="D114" s="6" t="str">
        <f t="shared" si="9"/>
        <v>通关一般关卡15-05</v>
      </c>
      <c r="F114" s="6">
        <v>2001</v>
      </c>
      <c r="G114" s="6">
        <v>11505</v>
      </c>
      <c r="H114" s="10" t="s">
        <v>1103</v>
      </c>
      <c r="I114" s="6">
        <f t="shared" si="6"/>
        <v>11113</v>
      </c>
      <c r="J114" s="6">
        <v>11111</v>
      </c>
      <c r="K114" s="6">
        <v>1</v>
      </c>
      <c r="L114" s="6">
        <f t="shared" si="7"/>
        <v>15</v>
      </c>
      <c r="M114" s="6" t="str">
        <f t="shared" si="8"/>
        <v>05</v>
      </c>
      <c r="O114" s="6">
        <v>1</v>
      </c>
      <c r="P114">
        <v>1</v>
      </c>
      <c r="Q114">
        <v>100000</v>
      </c>
    </row>
    <row r="115" spans="1:17">
      <c r="A115" s="6">
        <v>11113</v>
      </c>
      <c r="B115" s="6" t="s">
        <v>157</v>
      </c>
      <c r="D115" s="6" t="str">
        <f t="shared" si="9"/>
        <v>通关一般关卡15-07</v>
      </c>
      <c r="F115" s="6">
        <v>2001</v>
      </c>
      <c r="G115" s="6">
        <v>11507</v>
      </c>
      <c r="H115" s="10" t="s">
        <v>1103</v>
      </c>
      <c r="I115" s="6">
        <f t="shared" si="6"/>
        <v>11114</v>
      </c>
      <c r="J115" s="6">
        <v>11112</v>
      </c>
      <c r="K115" s="6">
        <v>1</v>
      </c>
      <c r="L115" s="6">
        <f t="shared" si="7"/>
        <v>15</v>
      </c>
      <c r="M115" s="6" t="str">
        <f t="shared" si="8"/>
        <v>07</v>
      </c>
      <c r="O115" s="6">
        <v>1</v>
      </c>
      <c r="P115">
        <v>1</v>
      </c>
      <c r="Q115">
        <v>110000</v>
      </c>
    </row>
    <row r="116" spans="1:17">
      <c r="A116" s="6">
        <v>11114</v>
      </c>
      <c r="B116" s="6" t="s">
        <v>158</v>
      </c>
      <c r="D116" s="6" t="str">
        <f t="shared" si="9"/>
        <v>通关一般关卡15-08</v>
      </c>
      <c r="F116" s="6">
        <v>2001</v>
      </c>
      <c r="G116" s="6">
        <v>11508</v>
      </c>
      <c r="H116" s="10" t="s">
        <v>1103</v>
      </c>
      <c r="I116" s="6">
        <f t="shared" si="6"/>
        <v>11115</v>
      </c>
      <c r="J116" s="6">
        <v>11113</v>
      </c>
      <c r="K116" s="6">
        <v>1</v>
      </c>
      <c r="L116" s="6">
        <f t="shared" si="7"/>
        <v>15</v>
      </c>
      <c r="M116" s="6" t="str">
        <f t="shared" si="8"/>
        <v>08</v>
      </c>
      <c r="O116" s="6">
        <v>1</v>
      </c>
      <c r="P116">
        <v>1</v>
      </c>
      <c r="Q116">
        <v>120000</v>
      </c>
    </row>
    <row r="117" spans="1:17">
      <c r="A117" s="6">
        <v>11115</v>
      </c>
      <c r="B117" s="6" t="s">
        <v>159</v>
      </c>
      <c r="D117" s="6" t="str">
        <f t="shared" si="9"/>
        <v>通关一般关卡15-10</v>
      </c>
      <c r="F117" s="6">
        <v>2001</v>
      </c>
      <c r="G117" s="6">
        <v>11510</v>
      </c>
      <c r="H117" s="10" t="s">
        <v>1103</v>
      </c>
      <c r="I117" s="6">
        <f t="shared" si="6"/>
        <v>11116</v>
      </c>
      <c r="J117" s="6">
        <v>11114</v>
      </c>
      <c r="K117" s="6">
        <v>1</v>
      </c>
      <c r="L117" s="6">
        <f t="shared" si="7"/>
        <v>15</v>
      </c>
      <c r="M117" s="6" t="str">
        <f t="shared" si="8"/>
        <v>10</v>
      </c>
      <c r="O117" s="6">
        <v>1</v>
      </c>
      <c r="P117">
        <v>1</v>
      </c>
      <c r="Q117">
        <v>130000</v>
      </c>
    </row>
    <row r="118" spans="1:17">
      <c r="A118" s="6">
        <v>11116</v>
      </c>
      <c r="B118" s="6" t="s">
        <v>160</v>
      </c>
      <c r="D118" s="6" t="str">
        <f t="shared" si="9"/>
        <v>通关一般关卡15-11</v>
      </c>
      <c r="F118" s="6">
        <v>2001</v>
      </c>
      <c r="G118" s="6">
        <v>11511</v>
      </c>
      <c r="H118" s="10" t="s">
        <v>1103</v>
      </c>
      <c r="I118" s="6">
        <f t="shared" si="6"/>
        <v>11117</v>
      </c>
      <c r="J118" s="6">
        <v>11115</v>
      </c>
      <c r="K118" s="6">
        <v>1</v>
      </c>
      <c r="L118" s="6">
        <f t="shared" si="7"/>
        <v>15</v>
      </c>
      <c r="M118" s="6" t="str">
        <f t="shared" si="8"/>
        <v>11</v>
      </c>
      <c r="O118" s="6">
        <v>1</v>
      </c>
      <c r="P118">
        <v>1</v>
      </c>
      <c r="Q118">
        <v>140000</v>
      </c>
    </row>
    <row r="119" spans="1:17">
      <c r="A119" s="6">
        <v>11117</v>
      </c>
      <c r="B119" s="6" t="s">
        <v>161</v>
      </c>
      <c r="D119" s="6" t="str">
        <f t="shared" si="9"/>
        <v>通关一般关卡16-01</v>
      </c>
      <c r="F119" s="6">
        <v>2001</v>
      </c>
      <c r="G119" s="6">
        <v>11601</v>
      </c>
      <c r="H119" s="10" t="s">
        <v>1103</v>
      </c>
      <c r="I119" s="6">
        <f t="shared" si="6"/>
        <v>11118</v>
      </c>
      <c r="J119" s="6">
        <v>11116</v>
      </c>
      <c r="K119" s="6">
        <v>1</v>
      </c>
      <c r="L119" s="6">
        <f t="shared" si="7"/>
        <v>16</v>
      </c>
      <c r="M119" s="6" t="str">
        <f t="shared" si="8"/>
        <v>01</v>
      </c>
      <c r="O119" s="6">
        <v>1</v>
      </c>
      <c r="P119">
        <v>1</v>
      </c>
      <c r="Q119">
        <v>200000</v>
      </c>
    </row>
    <row r="120" spans="1:17">
      <c r="A120" s="6">
        <v>11118</v>
      </c>
      <c r="B120" s="6" t="s">
        <v>936</v>
      </c>
      <c r="D120" s="6" t="str">
        <f t="shared" si="9"/>
        <v>通关一般关卡16-02</v>
      </c>
      <c r="F120" s="6">
        <v>2001</v>
      </c>
      <c r="G120" s="6">
        <v>11602</v>
      </c>
      <c r="H120" s="10" t="s">
        <v>1103</v>
      </c>
      <c r="I120" s="6">
        <f t="shared" si="6"/>
        <v>11119</v>
      </c>
      <c r="J120" s="6">
        <v>11117</v>
      </c>
      <c r="K120" s="6">
        <v>1</v>
      </c>
      <c r="L120" s="6">
        <f t="shared" si="7"/>
        <v>16</v>
      </c>
      <c r="M120" s="6" t="str">
        <f t="shared" si="8"/>
        <v>02</v>
      </c>
      <c r="O120" s="6">
        <v>1</v>
      </c>
      <c r="P120">
        <v>1</v>
      </c>
      <c r="Q120">
        <v>200000</v>
      </c>
    </row>
    <row r="121" spans="1:17">
      <c r="A121" s="6">
        <v>11119</v>
      </c>
      <c r="B121" s="6" t="s">
        <v>162</v>
      </c>
      <c r="D121" s="6" t="str">
        <f t="shared" si="9"/>
        <v>通关一般关卡16-04</v>
      </c>
      <c r="F121" s="6">
        <v>2001</v>
      </c>
      <c r="G121" s="6">
        <v>11604</v>
      </c>
      <c r="H121" s="10" t="s">
        <v>1103</v>
      </c>
      <c r="I121" s="6">
        <f t="shared" si="6"/>
        <v>11120</v>
      </c>
      <c r="J121" s="6">
        <v>11118</v>
      </c>
      <c r="K121" s="6">
        <v>1</v>
      </c>
      <c r="L121" s="6">
        <f t="shared" si="7"/>
        <v>16</v>
      </c>
      <c r="M121" s="6" t="str">
        <f t="shared" si="8"/>
        <v>04</v>
      </c>
      <c r="O121" s="6">
        <v>1</v>
      </c>
      <c r="P121">
        <v>1</v>
      </c>
      <c r="Q121">
        <v>500000</v>
      </c>
    </row>
    <row r="122" spans="1:17">
      <c r="A122" s="6">
        <v>11120</v>
      </c>
      <c r="B122" s="6" t="s">
        <v>163</v>
      </c>
      <c r="D122" s="6" t="str">
        <f t="shared" si="9"/>
        <v>通关一般关卡16-05</v>
      </c>
      <c r="F122" s="6">
        <v>2001</v>
      </c>
      <c r="G122" s="6">
        <v>11605</v>
      </c>
      <c r="H122" s="10" t="s">
        <v>1103</v>
      </c>
      <c r="I122" s="6">
        <f t="shared" si="6"/>
        <v>11121</v>
      </c>
      <c r="J122" s="6">
        <v>11119</v>
      </c>
      <c r="K122" s="6">
        <v>1</v>
      </c>
      <c r="L122" s="6">
        <f t="shared" si="7"/>
        <v>16</v>
      </c>
      <c r="M122" s="6" t="str">
        <f t="shared" si="8"/>
        <v>05</v>
      </c>
      <c r="O122" s="6">
        <v>1</v>
      </c>
      <c r="P122">
        <v>1</v>
      </c>
      <c r="Q122">
        <v>500000</v>
      </c>
    </row>
    <row r="123" spans="1:17">
      <c r="A123" s="6">
        <v>11121</v>
      </c>
      <c r="B123" s="6" t="s">
        <v>164</v>
      </c>
      <c r="D123" s="6" t="str">
        <f t="shared" si="9"/>
        <v>通关一般关卡16-07</v>
      </c>
      <c r="F123" s="6">
        <v>2001</v>
      </c>
      <c r="G123" s="6">
        <v>11607</v>
      </c>
      <c r="H123" s="10" t="s">
        <v>1103</v>
      </c>
      <c r="I123" s="6">
        <f t="shared" si="6"/>
        <v>11122</v>
      </c>
      <c r="J123" s="6">
        <v>11120</v>
      </c>
      <c r="K123" s="6">
        <v>1</v>
      </c>
      <c r="L123" s="6">
        <f t="shared" si="7"/>
        <v>16</v>
      </c>
      <c r="M123" s="6" t="str">
        <f t="shared" si="8"/>
        <v>07</v>
      </c>
      <c r="O123" s="6">
        <v>1</v>
      </c>
      <c r="P123">
        <v>1</v>
      </c>
      <c r="Q123">
        <v>500000</v>
      </c>
    </row>
    <row r="124" spans="1:17">
      <c r="A124" s="6">
        <v>11122</v>
      </c>
      <c r="B124" s="6" t="s">
        <v>165</v>
      </c>
      <c r="D124" s="6" t="str">
        <f t="shared" si="9"/>
        <v>通关一般关卡16-08</v>
      </c>
      <c r="F124" s="6">
        <v>2001</v>
      </c>
      <c r="G124" s="6">
        <v>11608</v>
      </c>
      <c r="H124" s="10" t="s">
        <v>1103</v>
      </c>
      <c r="I124" s="6">
        <f t="shared" si="6"/>
        <v>11123</v>
      </c>
      <c r="J124" s="6">
        <v>11121</v>
      </c>
      <c r="K124" s="6">
        <v>1</v>
      </c>
      <c r="L124" s="6">
        <f t="shared" si="7"/>
        <v>16</v>
      </c>
      <c r="M124" s="6" t="str">
        <f t="shared" si="8"/>
        <v>08</v>
      </c>
      <c r="O124" s="6">
        <v>1</v>
      </c>
      <c r="P124">
        <v>1</v>
      </c>
      <c r="Q124">
        <v>1000000</v>
      </c>
    </row>
    <row r="125" spans="1:17">
      <c r="A125" s="6">
        <v>11123</v>
      </c>
      <c r="B125" s="6" t="s">
        <v>166</v>
      </c>
      <c r="D125" s="6" t="str">
        <f t="shared" si="9"/>
        <v>通关一般关卡16-10</v>
      </c>
      <c r="F125" s="6">
        <v>2001</v>
      </c>
      <c r="G125" s="6">
        <v>11610</v>
      </c>
      <c r="H125" s="10" t="s">
        <v>1103</v>
      </c>
      <c r="I125" s="6">
        <f t="shared" si="6"/>
        <v>11124</v>
      </c>
      <c r="J125" s="6">
        <v>11122</v>
      </c>
      <c r="K125" s="6">
        <v>1</v>
      </c>
      <c r="L125" s="6">
        <f t="shared" si="7"/>
        <v>16</v>
      </c>
      <c r="M125" s="6" t="str">
        <f t="shared" si="8"/>
        <v>10</v>
      </c>
      <c r="O125" s="6">
        <v>1</v>
      </c>
      <c r="P125">
        <v>1</v>
      </c>
      <c r="Q125">
        <v>1000000</v>
      </c>
    </row>
    <row r="126" spans="1:17">
      <c r="A126" s="6">
        <v>11124</v>
      </c>
      <c r="B126" s="6" t="s">
        <v>167</v>
      </c>
      <c r="D126" s="6" t="str">
        <f t="shared" si="9"/>
        <v>通关一般关卡16-11</v>
      </c>
      <c r="F126" s="6">
        <v>2001</v>
      </c>
      <c r="G126" s="6">
        <v>11611</v>
      </c>
      <c r="H126" s="10" t="s">
        <v>1103</v>
      </c>
      <c r="I126" s="6">
        <f t="shared" si="6"/>
        <v>11125</v>
      </c>
      <c r="J126" s="6">
        <v>11123</v>
      </c>
      <c r="K126" s="6">
        <v>1</v>
      </c>
      <c r="L126" s="6">
        <f t="shared" si="7"/>
        <v>16</v>
      </c>
      <c r="M126" s="6" t="str">
        <f t="shared" si="8"/>
        <v>11</v>
      </c>
      <c r="O126" s="6">
        <v>1</v>
      </c>
      <c r="P126">
        <v>1</v>
      </c>
      <c r="Q126">
        <v>1000000</v>
      </c>
    </row>
    <row r="127" spans="1:17">
      <c r="A127" s="6">
        <v>11125</v>
      </c>
      <c r="B127" s="6" t="s">
        <v>168</v>
      </c>
      <c r="D127" s="6" t="str">
        <f t="shared" si="9"/>
        <v>通关一般关卡17-01</v>
      </c>
      <c r="F127" s="6">
        <v>2001</v>
      </c>
      <c r="G127" s="6">
        <v>11701</v>
      </c>
      <c r="H127" s="10" t="s">
        <v>1103</v>
      </c>
      <c r="I127" s="6">
        <f t="shared" si="6"/>
        <v>11126</v>
      </c>
      <c r="J127" s="6">
        <v>11124</v>
      </c>
      <c r="K127" s="6">
        <v>1</v>
      </c>
      <c r="L127" s="6">
        <f t="shared" si="7"/>
        <v>17</v>
      </c>
      <c r="M127" s="6" t="str">
        <f t="shared" si="8"/>
        <v>01</v>
      </c>
      <c r="O127" s="6">
        <v>1</v>
      </c>
      <c r="P127">
        <v>1</v>
      </c>
      <c r="Q127">
        <v>1500000</v>
      </c>
    </row>
    <row r="128" spans="1:17">
      <c r="A128" s="6">
        <v>11126</v>
      </c>
      <c r="B128" s="6" t="s">
        <v>169</v>
      </c>
      <c r="D128" s="6" t="str">
        <f t="shared" si="9"/>
        <v>通关一般关卡17-02</v>
      </c>
      <c r="F128" s="6">
        <v>2001</v>
      </c>
      <c r="G128" s="6">
        <v>11702</v>
      </c>
      <c r="H128" s="10" t="s">
        <v>1103</v>
      </c>
      <c r="I128" s="6">
        <f t="shared" si="6"/>
        <v>11127</v>
      </c>
      <c r="J128" s="6">
        <v>11125</v>
      </c>
      <c r="K128" s="6">
        <v>1</v>
      </c>
      <c r="L128" s="6">
        <f t="shared" si="7"/>
        <v>17</v>
      </c>
      <c r="M128" s="6" t="str">
        <f t="shared" si="8"/>
        <v>02</v>
      </c>
      <c r="O128" s="10">
        <v>1</v>
      </c>
      <c r="P128" s="6">
        <v>2</v>
      </c>
      <c r="Q128" s="6">
        <v>5</v>
      </c>
    </row>
    <row r="129" spans="1:17">
      <c r="A129" s="6">
        <v>11127</v>
      </c>
      <c r="B129" s="6" t="s">
        <v>170</v>
      </c>
      <c r="D129" s="6" t="str">
        <f t="shared" si="9"/>
        <v>通关一般关卡17-04</v>
      </c>
      <c r="F129" s="6">
        <v>2001</v>
      </c>
      <c r="G129" s="6">
        <v>11704</v>
      </c>
      <c r="H129" s="10" t="s">
        <v>1103</v>
      </c>
      <c r="I129" s="6">
        <f t="shared" si="6"/>
        <v>11128</v>
      </c>
      <c r="J129" s="6">
        <v>11126</v>
      </c>
      <c r="K129" s="6">
        <v>1</v>
      </c>
      <c r="L129" s="6">
        <f t="shared" si="7"/>
        <v>17</v>
      </c>
      <c r="M129" s="6" t="str">
        <f t="shared" si="8"/>
        <v>04</v>
      </c>
      <c r="O129" s="10">
        <v>1</v>
      </c>
      <c r="P129" s="6">
        <v>2</v>
      </c>
      <c r="Q129" s="6">
        <v>5</v>
      </c>
    </row>
    <row r="130" spans="1:17">
      <c r="A130" s="6">
        <v>11128</v>
      </c>
      <c r="B130" s="6" t="s">
        <v>171</v>
      </c>
      <c r="D130" s="6" t="str">
        <f t="shared" si="9"/>
        <v>通关一般关卡17-05</v>
      </c>
      <c r="F130" s="6">
        <v>2001</v>
      </c>
      <c r="G130" s="6">
        <v>11705</v>
      </c>
      <c r="H130" s="10" t="s">
        <v>1103</v>
      </c>
      <c r="I130" s="6">
        <f t="shared" si="6"/>
        <v>11129</v>
      </c>
      <c r="J130" s="6">
        <v>11127</v>
      </c>
      <c r="K130" s="6">
        <v>1</v>
      </c>
      <c r="L130" s="6">
        <f t="shared" si="7"/>
        <v>17</v>
      </c>
      <c r="M130" s="6" t="str">
        <f t="shared" si="8"/>
        <v>05</v>
      </c>
      <c r="O130" s="10">
        <v>1</v>
      </c>
      <c r="P130" s="6">
        <v>2</v>
      </c>
      <c r="Q130" s="6">
        <v>5</v>
      </c>
    </row>
    <row r="131" spans="1:17">
      <c r="A131" s="6">
        <v>11129</v>
      </c>
      <c r="B131" s="6" t="s">
        <v>172</v>
      </c>
      <c r="D131" s="6" t="str">
        <f t="shared" ref="D131:D158" si="10">"通关一般关卡"&amp;L131&amp;"-"&amp;M131</f>
        <v>通关一般关卡17-07</v>
      </c>
      <c r="F131" s="6">
        <v>2001</v>
      </c>
      <c r="G131" s="6">
        <v>11707</v>
      </c>
      <c r="H131" s="10" t="s">
        <v>1103</v>
      </c>
      <c r="I131" s="6">
        <f t="shared" si="6"/>
        <v>11130</v>
      </c>
      <c r="J131" s="6">
        <v>11128</v>
      </c>
      <c r="K131" s="6">
        <v>1</v>
      </c>
      <c r="L131" s="6">
        <f t="shared" si="7"/>
        <v>17</v>
      </c>
      <c r="M131" s="6" t="str">
        <f t="shared" si="8"/>
        <v>07</v>
      </c>
      <c r="O131" s="10">
        <v>1</v>
      </c>
      <c r="P131" s="6">
        <v>2</v>
      </c>
      <c r="Q131" s="6">
        <v>5</v>
      </c>
    </row>
    <row r="132" spans="1:17">
      <c r="A132" s="6">
        <v>11130</v>
      </c>
      <c r="B132" s="6" t="s">
        <v>173</v>
      </c>
      <c r="D132" s="6" t="str">
        <f t="shared" si="10"/>
        <v>通关一般关卡17-08</v>
      </c>
      <c r="F132" s="6">
        <v>2001</v>
      </c>
      <c r="G132" s="6">
        <v>11708</v>
      </c>
      <c r="H132" s="10" t="s">
        <v>1103</v>
      </c>
      <c r="I132" s="6">
        <f t="shared" ref="I132:I195" si="11">A133</f>
        <v>11131</v>
      </c>
      <c r="J132" s="6">
        <v>11129</v>
      </c>
      <c r="K132" s="6">
        <v>1</v>
      </c>
      <c r="L132" s="6">
        <f t="shared" ref="L132:L158" si="12">LEFT(G132,3)-100</f>
        <v>17</v>
      </c>
      <c r="M132" s="6" t="str">
        <f t="shared" ref="M132:M158" si="13">RIGHT(G132,2)</f>
        <v>08</v>
      </c>
      <c r="O132" s="10">
        <v>1</v>
      </c>
      <c r="P132" s="6">
        <v>2</v>
      </c>
      <c r="Q132" s="6">
        <v>5</v>
      </c>
    </row>
    <row r="133" spans="1:17">
      <c r="A133" s="6">
        <v>11131</v>
      </c>
      <c r="B133" s="6" t="s">
        <v>174</v>
      </c>
      <c r="D133" s="6" t="str">
        <f t="shared" si="10"/>
        <v>通关一般关卡17-10</v>
      </c>
      <c r="F133" s="6">
        <v>2001</v>
      </c>
      <c r="G133" s="6">
        <v>11710</v>
      </c>
      <c r="H133" s="10" t="s">
        <v>1103</v>
      </c>
      <c r="I133" s="6">
        <f t="shared" si="11"/>
        <v>11132</v>
      </c>
      <c r="J133" s="6">
        <v>11130</v>
      </c>
      <c r="K133" s="6">
        <v>1</v>
      </c>
      <c r="L133" s="6">
        <f t="shared" si="12"/>
        <v>17</v>
      </c>
      <c r="M133" s="6" t="str">
        <f t="shared" si="13"/>
        <v>10</v>
      </c>
      <c r="O133" s="10">
        <v>1</v>
      </c>
      <c r="P133" s="6">
        <v>2</v>
      </c>
      <c r="Q133" s="6">
        <v>5</v>
      </c>
    </row>
    <row r="134" spans="1:17">
      <c r="A134" s="6">
        <v>11132</v>
      </c>
      <c r="B134" s="6" t="s">
        <v>175</v>
      </c>
      <c r="D134" s="6" t="str">
        <f t="shared" si="10"/>
        <v>通关一般关卡17-11</v>
      </c>
      <c r="F134" s="6">
        <v>2001</v>
      </c>
      <c r="G134" s="6">
        <v>11711</v>
      </c>
      <c r="H134" s="10" t="s">
        <v>1103</v>
      </c>
      <c r="I134" s="6">
        <f t="shared" si="11"/>
        <v>11133</v>
      </c>
      <c r="J134" s="6">
        <v>11131</v>
      </c>
      <c r="K134" s="6">
        <v>1</v>
      </c>
      <c r="L134" s="6">
        <f t="shared" si="12"/>
        <v>17</v>
      </c>
      <c r="M134" s="6" t="str">
        <f t="shared" si="13"/>
        <v>11</v>
      </c>
      <c r="O134" s="10">
        <v>1</v>
      </c>
      <c r="P134" s="6">
        <v>2</v>
      </c>
      <c r="Q134" s="6">
        <v>5</v>
      </c>
    </row>
    <row r="135" spans="1:17">
      <c r="A135" s="6">
        <v>11133</v>
      </c>
      <c r="B135" s="6" t="s">
        <v>176</v>
      </c>
      <c r="D135" s="6" t="str">
        <f t="shared" si="10"/>
        <v>通关一般关卡18-01</v>
      </c>
      <c r="F135" s="6">
        <v>2001</v>
      </c>
      <c r="G135" s="6">
        <v>11801</v>
      </c>
      <c r="H135" s="10" t="s">
        <v>1103</v>
      </c>
      <c r="I135" s="6">
        <f t="shared" si="11"/>
        <v>11134</v>
      </c>
      <c r="J135" s="6">
        <v>11132</v>
      </c>
      <c r="K135" s="6">
        <v>1</v>
      </c>
      <c r="L135" s="6">
        <f t="shared" si="12"/>
        <v>18</v>
      </c>
      <c r="M135" s="6" t="str">
        <f t="shared" si="13"/>
        <v>01</v>
      </c>
      <c r="O135" s="10">
        <v>1</v>
      </c>
      <c r="P135" s="6">
        <v>2</v>
      </c>
      <c r="Q135" s="6">
        <v>5</v>
      </c>
    </row>
    <row r="136" spans="1:17">
      <c r="A136" s="6">
        <v>11134</v>
      </c>
      <c r="B136" s="6" t="s">
        <v>177</v>
      </c>
      <c r="D136" s="6" t="str">
        <f t="shared" si="10"/>
        <v>通关一般关卡18-02</v>
      </c>
      <c r="F136" s="6">
        <v>2001</v>
      </c>
      <c r="G136" s="6">
        <v>11802</v>
      </c>
      <c r="H136" s="10" t="s">
        <v>1103</v>
      </c>
      <c r="I136" s="6">
        <f t="shared" si="11"/>
        <v>11135</v>
      </c>
      <c r="J136" s="6">
        <v>11133</v>
      </c>
      <c r="K136" s="6">
        <v>1</v>
      </c>
      <c r="L136" s="6">
        <f t="shared" si="12"/>
        <v>18</v>
      </c>
      <c r="M136" s="6" t="str">
        <f t="shared" si="13"/>
        <v>02</v>
      </c>
      <c r="O136" s="10">
        <v>1</v>
      </c>
      <c r="P136">
        <v>2</v>
      </c>
      <c r="Q136">
        <v>5</v>
      </c>
    </row>
    <row r="137" spans="1:17">
      <c r="A137" s="6">
        <v>11135</v>
      </c>
      <c r="B137" s="6" t="s">
        <v>178</v>
      </c>
      <c r="D137" s="6" t="str">
        <f t="shared" si="10"/>
        <v>通关一般关卡18-04</v>
      </c>
      <c r="F137" s="6">
        <v>2001</v>
      </c>
      <c r="G137" s="6">
        <v>11804</v>
      </c>
      <c r="H137" s="10" t="s">
        <v>1103</v>
      </c>
      <c r="I137" s="6">
        <f t="shared" si="11"/>
        <v>11136</v>
      </c>
      <c r="J137" s="6">
        <v>11134</v>
      </c>
      <c r="K137" s="6">
        <v>1</v>
      </c>
      <c r="L137" s="6">
        <f t="shared" si="12"/>
        <v>18</v>
      </c>
      <c r="M137" s="6" t="str">
        <f t="shared" si="13"/>
        <v>04</v>
      </c>
      <c r="O137" s="10">
        <v>1</v>
      </c>
      <c r="P137">
        <v>2</v>
      </c>
      <c r="Q137">
        <v>5</v>
      </c>
    </row>
    <row r="138" spans="1:17">
      <c r="A138" s="6">
        <v>11136</v>
      </c>
      <c r="B138" s="6" t="s">
        <v>179</v>
      </c>
      <c r="D138" s="6" t="str">
        <f t="shared" si="10"/>
        <v>通关一般关卡18-05</v>
      </c>
      <c r="F138" s="6">
        <v>2001</v>
      </c>
      <c r="G138" s="6">
        <v>11805</v>
      </c>
      <c r="H138" s="10" t="s">
        <v>1103</v>
      </c>
      <c r="I138" s="6">
        <f t="shared" si="11"/>
        <v>11137</v>
      </c>
      <c r="J138" s="6">
        <v>11135</v>
      </c>
      <c r="K138" s="6">
        <v>1</v>
      </c>
      <c r="L138" s="6">
        <f t="shared" si="12"/>
        <v>18</v>
      </c>
      <c r="M138" s="6" t="str">
        <f t="shared" si="13"/>
        <v>05</v>
      </c>
      <c r="O138" s="10">
        <v>1</v>
      </c>
      <c r="P138">
        <v>2</v>
      </c>
      <c r="Q138">
        <v>5</v>
      </c>
    </row>
    <row r="139" spans="1:17">
      <c r="A139" s="6">
        <v>11137</v>
      </c>
      <c r="B139" s="6" t="s">
        <v>180</v>
      </c>
      <c r="D139" s="6" t="str">
        <f t="shared" si="10"/>
        <v>通关一般关卡18-07</v>
      </c>
      <c r="F139" s="6">
        <v>2001</v>
      </c>
      <c r="G139" s="6">
        <v>11807</v>
      </c>
      <c r="H139" s="10" t="s">
        <v>1103</v>
      </c>
      <c r="I139" s="6">
        <f t="shared" si="11"/>
        <v>11138</v>
      </c>
      <c r="J139" s="6">
        <v>11136</v>
      </c>
      <c r="K139" s="6">
        <v>1</v>
      </c>
      <c r="L139" s="6">
        <f t="shared" si="12"/>
        <v>18</v>
      </c>
      <c r="M139" s="6" t="str">
        <f t="shared" si="13"/>
        <v>07</v>
      </c>
      <c r="O139" s="10">
        <v>1</v>
      </c>
      <c r="P139">
        <v>2</v>
      </c>
      <c r="Q139">
        <v>5</v>
      </c>
    </row>
    <row r="140" spans="1:17">
      <c r="A140" s="6">
        <v>11138</v>
      </c>
      <c r="B140" s="6" t="s">
        <v>181</v>
      </c>
      <c r="D140" s="6" t="str">
        <f t="shared" si="10"/>
        <v>通关一般关卡18-08</v>
      </c>
      <c r="F140" s="6">
        <v>2001</v>
      </c>
      <c r="G140" s="6">
        <v>11808</v>
      </c>
      <c r="H140" s="10" t="s">
        <v>1103</v>
      </c>
      <c r="I140" s="6">
        <f t="shared" si="11"/>
        <v>11139</v>
      </c>
      <c r="J140" s="6">
        <v>11137</v>
      </c>
      <c r="K140" s="6">
        <v>1</v>
      </c>
      <c r="L140" s="6">
        <f t="shared" si="12"/>
        <v>18</v>
      </c>
      <c r="M140" s="6" t="str">
        <f t="shared" si="13"/>
        <v>08</v>
      </c>
      <c r="O140" s="10">
        <v>1</v>
      </c>
      <c r="P140">
        <v>2</v>
      </c>
      <c r="Q140">
        <v>5</v>
      </c>
    </row>
    <row r="141" spans="1:17">
      <c r="A141" s="6">
        <v>11139</v>
      </c>
      <c r="B141" s="6" t="s">
        <v>182</v>
      </c>
      <c r="D141" s="6" t="str">
        <f t="shared" si="10"/>
        <v>通关一般关卡18-10</v>
      </c>
      <c r="F141" s="6">
        <v>2001</v>
      </c>
      <c r="G141" s="6">
        <v>11810</v>
      </c>
      <c r="H141" s="10" t="s">
        <v>1103</v>
      </c>
      <c r="I141" s="6">
        <f t="shared" si="11"/>
        <v>11140</v>
      </c>
      <c r="J141" s="6">
        <v>11138</v>
      </c>
      <c r="K141" s="6">
        <v>1</v>
      </c>
      <c r="L141" s="6">
        <f t="shared" si="12"/>
        <v>18</v>
      </c>
      <c r="M141" s="6" t="str">
        <f t="shared" si="13"/>
        <v>10</v>
      </c>
      <c r="O141" s="10">
        <v>1</v>
      </c>
      <c r="P141">
        <v>2</v>
      </c>
      <c r="Q141">
        <v>5</v>
      </c>
    </row>
    <row r="142" spans="1:17">
      <c r="A142" s="6">
        <v>11140</v>
      </c>
      <c r="B142" s="6" t="s">
        <v>183</v>
      </c>
      <c r="D142" s="6" t="str">
        <f t="shared" si="10"/>
        <v>通关一般关卡18-11</v>
      </c>
      <c r="F142" s="6">
        <v>2001</v>
      </c>
      <c r="G142" s="6">
        <v>11811</v>
      </c>
      <c r="H142" s="10" t="s">
        <v>1103</v>
      </c>
      <c r="I142" s="6">
        <f t="shared" si="11"/>
        <v>11141</v>
      </c>
      <c r="J142" s="6">
        <v>11139</v>
      </c>
      <c r="K142" s="6">
        <v>1</v>
      </c>
      <c r="L142" s="6">
        <f t="shared" si="12"/>
        <v>18</v>
      </c>
      <c r="M142" s="6" t="str">
        <f t="shared" si="13"/>
        <v>11</v>
      </c>
      <c r="O142" s="10">
        <v>1</v>
      </c>
      <c r="P142">
        <v>2</v>
      </c>
      <c r="Q142">
        <v>5</v>
      </c>
    </row>
    <row r="143" spans="1:17">
      <c r="A143" s="6">
        <v>11141</v>
      </c>
      <c r="B143" s="6" t="s">
        <v>184</v>
      </c>
      <c r="D143" s="6" t="str">
        <f t="shared" si="10"/>
        <v>通关一般关卡19-01</v>
      </c>
      <c r="F143" s="6">
        <v>2001</v>
      </c>
      <c r="G143" s="6">
        <v>11901</v>
      </c>
      <c r="H143" s="10" t="s">
        <v>1103</v>
      </c>
      <c r="I143" s="6">
        <f t="shared" si="11"/>
        <v>11142</v>
      </c>
      <c r="J143" s="6">
        <v>11140</v>
      </c>
      <c r="K143" s="6">
        <v>1</v>
      </c>
      <c r="L143" s="6">
        <f t="shared" si="12"/>
        <v>19</v>
      </c>
      <c r="M143" s="6" t="str">
        <f t="shared" si="13"/>
        <v>01</v>
      </c>
      <c r="O143" s="10">
        <v>1</v>
      </c>
      <c r="P143">
        <v>2</v>
      </c>
      <c r="Q143">
        <v>5</v>
      </c>
    </row>
    <row r="144" spans="1:17">
      <c r="A144" s="6">
        <v>11142</v>
      </c>
      <c r="B144" s="6" t="s">
        <v>185</v>
      </c>
      <c r="D144" s="6" t="str">
        <f t="shared" si="10"/>
        <v>通关一般关卡19-02</v>
      </c>
      <c r="F144" s="6">
        <v>2001</v>
      </c>
      <c r="G144" s="6">
        <v>11902</v>
      </c>
      <c r="H144" s="10" t="s">
        <v>1103</v>
      </c>
      <c r="I144" s="6">
        <f t="shared" si="11"/>
        <v>11143</v>
      </c>
      <c r="J144" s="6">
        <v>11141</v>
      </c>
      <c r="K144" s="6">
        <v>1</v>
      </c>
      <c r="L144" s="6">
        <f t="shared" si="12"/>
        <v>19</v>
      </c>
      <c r="M144" s="6" t="str">
        <f t="shared" si="13"/>
        <v>02</v>
      </c>
      <c r="O144" s="10">
        <v>1</v>
      </c>
      <c r="P144">
        <v>2</v>
      </c>
      <c r="Q144">
        <v>5</v>
      </c>
    </row>
    <row r="145" spans="1:17">
      <c r="A145" s="6">
        <v>11143</v>
      </c>
      <c r="B145" s="6" t="s">
        <v>186</v>
      </c>
      <c r="D145" s="6" t="str">
        <f t="shared" si="10"/>
        <v>通关一般关卡19-04</v>
      </c>
      <c r="F145" s="6">
        <v>2001</v>
      </c>
      <c r="G145" s="6">
        <v>11904</v>
      </c>
      <c r="H145" s="10" t="s">
        <v>1103</v>
      </c>
      <c r="I145" s="6">
        <f t="shared" si="11"/>
        <v>11144</v>
      </c>
      <c r="J145" s="6">
        <v>11142</v>
      </c>
      <c r="K145" s="6">
        <v>1</v>
      </c>
      <c r="L145" s="6">
        <f t="shared" si="12"/>
        <v>19</v>
      </c>
      <c r="M145" s="6" t="str">
        <f t="shared" si="13"/>
        <v>04</v>
      </c>
      <c r="O145" s="10">
        <v>1</v>
      </c>
      <c r="P145">
        <v>2</v>
      </c>
      <c r="Q145">
        <v>5</v>
      </c>
    </row>
    <row r="146" spans="1:17">
      <c r="A146" s="6">
        <v>11144</v>
      </c>
      <c r="B146" s="6" t="s">
        <v>187</v>
      </c>
      <c r="D146" s="6" t="str">
        <f t="shared" si="10"/>
        <v>通关一般关卡19-05</v>
      </c>
      <c r="F146" s="6">
        <v>2001</v>
      </c>
      <c r="G146" s="6">
        <v>11905</v>
      </c>
      <c r="H146" s="10" t="s">
        <v>1103</v>
      </c>
      <c r="I146" s="6">
        <f t="shared" si="11"/>
        <v>11145</v>
      </c>
      <c r="J146" s="6">
        <v>11143</v>
      </c>
      <c r="K146" s="6">
        <v>1</v>
      </c>
      <c r="L146" s="6">
        <f t="shared" si="12"/>
        <v>19</v>
      </c>
      <c r="M146" s="6" t="str">
        <f t="shared" si="13"/>
        <v>05</v>
      </c>
      <c r="O146" s="10">
        <v>1</v>
      </c>
      <c r="P146">
        <v>2</v>
      </c>
      <c r="Q146">
        <v>5</v>
      </c>
    </row>
    <row r="147" spans="1:17">
      <c r="A147" s="6">
        <v>11145</v>
      </c>
      <c r="B147" s="6" t="s">
        <v>188</v>
      </c>
      <c r="D147" s="6" t="str">
        <f t="shared" si="10"/>
        <v>通关一般关卡19-07</v>
      </c>
      <c r="F147" s="6">
        <v>2001</v>
      </c>
      <c r="G147" s="6">
        <v>11907</v>
      </c>
      <c r="H147" s="10" t="s">
        <v>1103</v>
      </c>
      <c r="I147" s="6">
        <f t="shared" si="11"/>
        <v>11146</v>
      </c>
      <c r="J147" s="6">
        <v>11144</v>
      </c>
      <c r="K147" s="6">
        <v>1</v>
      </c>
      <c r="L147" s="6">
        <f t="shared" si="12"/>
        <v>19</v>
      </c>
      <c r="M147" s="6" t="str">
        <f t="shared" si="13"/>
        <v>07</v>
      </c>
      <c r="O147" s="10">
        <v>1</v>
      </c>
      <c r="P147">
        <v>2</v>
      </c>
      <c r="Q147">
        <v>5</v>
      </c>
    </row>
    <row r="148" spans="1:17">
      <c r="A148" s="6">
        <v>11146</v>
      </c>
      <c r="B148" s="6" t="s">
        <v>189</v>
      </c>
      <c r="D148" s="6" t="str">
        <f t="shared" si="10"/>
        <v>通关一般关卡19-08</v>
      </c>
      <c r="F148" s="6">
        <v>2001</v>
      </c>
      <c r="G148" s="6">
        <v>11908</v>
      </c>
      <c r="H148" s="10" t="s">
        <v>1103</v>
      </c>
      <c r="I148" s="6">
        <f t="shared" si="11"/>
        <v>11147</v>
      </c>
      <c r="J148" s="6">
        <v>11145</v>
      </c>
      <c r="K148" s="6">
        <v>1</v>
      </c>
      <c r="L148" s="6">
        <f t="shared" si="12"/>
        <v>19</v>
      </c>
      <c r="M148" s="6" t="str">
        <f t="shared" si="13"/>
        <v>08</v>
      </c>
      <c r="O148" s="10">
        <v>1</v>
      </c>
      <c r="P148">
        <v>2</v>
      </c>
      <c r="Q148">
        <v>5</v>
      </c>
    </row>
    <row r="149" spans="1:17">
      <c r="A149" s="6">
        <v>11147</v>
      </c>
      <c r="B149" s="6" t="s">
        <v>190</v>
      </c>
      <c r="D149" s="6" t="str">
        <f t="shared" si="10"/>
        <v>通关一般关卡19-10</v>
      </c>
      <c r="F149" s="6">
        <v>2001</v>
      </c>
      <c r="G149" s="6">
        <v>11910</v>
      </c>
      <c r="H149" s="10" t="s">
        <v>1103</v>
      </c>
      <c r="I149" s="6">
        <f t="shared" si="11"/>
        <v>11148</v>
      </c>
      <c r="J149" s="6">
        <v>11146</v>
      </c>
      <c r="K149" s="6">
        <v>1</v>
      </c>
      <c r="L149" s="6">
        <f t="shared" si="12"/>
        <v>19</v>
      </c>
      <c r="M149" s="6" t="str">
        <f t="shared" si="13"/>
        <v>10</v>
      </c>
      <c r="O149" s="10">
        <v>1</v>
      </c>
      <c r="P149">
        <v>2</v>
      </c>
      <c r="Q149">
        <v>5</v>
      </c>
    </row>
    <row r="150" spans="1:17">
      <c r="A150" s="6">
        <v>11148</v>
      </c>
      <c r="B150" s="6" t="s">
        <v>191</v>
      </c>
      <c r="D150" s="6" t="str">
        <f t="shared" si="10"/>
        <v>通关一般关卡19-11</v>
      </c>
      <c r="F150" s="6">
        <v>2001</v>
      </c>
      <c r="G150" s="6">
        <v>11911</v>
      </c>
      <c r="H150" s="10" t="s">
        <v>1103</v>
      </c>
      <c r="I150" s="6">
        <f t="shared" si="11"/>
        <v>11149</v>
      </c>
      <c r="J150" s="6">
        <v>11147</v>
      </c>
      <c r="K150" s="6">
        <v>1</v>
      </c>
      <c r="L150" s="6">
        <f t="shared" si="12"/>
        <v>19</v>
      </c>
      <c r="M150" s="6" t="str">
        <f t="shared" si="13"/>
        <v>11</v>
      </c>
      <c r="O150" s="10">
        <v>1</v>
      </c>
      <c r="P150">
        <v>2</v>
      </c>
      <c r="Q150">
        <v>5</v>
      </c>
    </row>
    <row r="151" spans="1:17">
      <c r="A151" s="6">
        <v>11149</v>
      </c>
      <c r="B151" s="6" t="s">
        <v>192</v>
      </c>
      <c r="D151" s="6" t="str">
        <f t="shared" si="10"/>
        <v>通关一般关卡20-01</v>
      </c>
      <c r="F151" s="6">
        <v>2001</v>
      </c>
      <c r="G151" s="6">
        <v>12001</v>
      </c>
      <c r="H151" s="10" t="s">
        <v>1103</v>
      </c>
      <c r="I151" s="6">
        <f t="shared" si="11"/>
        <v>11150</v>
      </c>
      <c r="J151" s="6">
        <v>11148</v>
      </c>
      <c r="K151" s="6">
        <v>1</v>
      </c>
      <c r="L151" s="6">
        <f t="shared" si="12"/>
        <v>20</v>
      </c>
      <c r="M151" s="6" t="str">
        <f t="shared" si="13"/>
        <v>01</v>
      </c>
      <c r="O151" s="10">
        <v>1</v>
      </c>
      <c r="P151">
        <v>2</v>
      </c>
      <c r="Q151">
        <v>5</v>
      </c>
    </row>
    <row r="152" spans="1:17">
      <c r="A152" s="6">
        <v>11150</v>
      </c>
      <c r="B152" s="6" t="s">
        <v>193</v>
      </c>
      <c r="D152" s="6" t="str">
        <f t="shared" si="10"/>
        <v>通关一般关卡20-02</v>
      </c>
      <c r="F152" s="6">
        <v>2001</v>
      </c>
      <c r="G152" s="6">
        <v>12002</v>
      </c>
      <c r="H152" s="10" t="s">
        <v>1103</v>
      </c>
      <c r="I152" s="6">
        <f t="shared" si="11"/>
        <v>11151</v>
      </c>
      <c r="J152" s="6">
        <v>11149</v>
      </c>
      <c r="K152" s="6">
        <v>1</v>
      </c>
      <c r="L152" s="6">
        <f t="shared" si="12"/>
        <v>20</v>
      </c>
      <c r="M152" s="6" t="str">
        <f t="shared" si="13"/>
        <v>02</v>
      </c>
      <c r="O152" s="10">
        <v>1</v>
      </c>
      <c r="P152">
        <v>2</v>
      </c>
      <c r="Q152">
        <v>5</v>
      </c>
    </row>
    <row r="153" spans="1:17">
      <c r="A153" s="6">
        <v>11151</v>
      </c>
      <c r="B153" s="6" t="s">
        <v>194</v>
      </c>
      <c r="D153" s="6" t="str">
        <f t="shared" si="10"/>
        <v>通关一般关卡20-04</v>
      </c>
      <c r="F153" s="6">
        <v>2001</v>
      </c>
      <c r="G153" s="6">
        <v>12004</v>
      </c>
      <c r="H153" s="10" t="s">
        <v>1103</v>
      </c>
      <c r="I153" s="6">
        <f t="shared" si="11"/>
        <v>11152</v>
      </c>
      <c r="J153" s="6">
        <v>11150</v>
      </c>
      <c r="K153" s="6">
        <v>1</v>
      </c>
      <c r="L153" s="6">
        <f t="shared" si="12"/>
        <v>20</v>
      </c>
      <c r="M153" s="6" t="str">
        <f t="shared" si="13"/>
        <v>04</v>
      </c>
      <c r="O153" s="10">
        <v>1</v>
      </c>
      <c r="P153">
        <v>2</v>
      </c>
      <c r="Q153">
        <v>5</v>
      </c>
    </row>
    <row r="154" spans="1:17">
      <c r="A154" s="6">
        <v>11152</v>
      </c>
      <c r="B154" s="6" t="s">
        <v>195</v>
      </c>
      <c r="D154" s="6" t="str">
        <f t="shared" si="10"/>
        <v>通关一般关卡20-05</v>
      </c>
      <c r="F154" s="6">
        <v>2001</v>
      </c>
      <c r="G154" s="6">
        <v>12005</v>
      </c>
      <c r="H154" s="10" t="s">
        <v>1103</v>
      </c>
      <c r="I154" s="6">
        <f t="shared" si="11"/>
        <v>11153</v>
      </c>
      <c r="J154" s="6">
        <v>11151</v>
      </c>
      <c r="K154" s="6">
        <v>1</v>
      </c>
      <c r="L154" s="6">
        <f t="shared" si="12"/>
        <v>20</v>
      </c>
      <c r="M154" s="6" t="str">
        <f t="shared" si="13"/>
        <v>05</v>
      </c>
      <c r="O154" s="10">
        <v>1</v>
      </c>
      <c r="P154">
        <v>2</v>
      </c>
      <c r="Q154">
        <v>5</v>
      </c>
    </row>
    <row r="155" spans="1:17">
      <c r="A155" s="6">
        <v>11153</v>
      </c>
      <c r="B155" s="6" t="s">
        <v>196</v>
      </c>
      <c r="D155" s="6" t="str">
        <f t="shared" si="10"/>
        <v>通关一般关卡20-07</v>
      </c>
      <c r="F155" s="6">
        <v>2001</v>
      </c>
      <c r="G155" s="6">
        <v>12007</v>
      </c>
      <c r="H155" s="10" t="s">
        <v>1103</v>
      </c>
      <c r="I155" s="6">
        <f t="shared" si="11"/>
        <v>11154</v>
      </c>
      <c r="J155" s="6">
        <v>11152</v>
      </c>
      <c r="K155" s="6">
        <v>1</v>
      </c>
      <c r="L155" s="6">
        <f t="shared" si="12"/>
        <v>20</v>
      </c>
      <c r="M155" s="6" t="str">
        <f t="shared" si="13"/>
        <v>07</v>
      </c>
      <c r="O155" s="10">
        <v>1</v>
      </c>
      <c r="P155">
        <v>2</v>
      </c>
      <c r="Q155">
        <v>5</v>
      </c>
    </row>
    <row r="156" spans="1:17">
      <c r="A156" s="6">
        <v>11154</v>
      </c>
      <c r="B156" s="6" t="s">
        <v>197</v>
      </c>
      <c r="D156" s="6" t="str">
        <f t="shared" si="10"/>
        <v>通关一般关卡20-08</v>
      </c>
      <c r="F156" s="6">
        <v>2001</v>
      </c>
      <c r="G156" s="6">
        <v>12008</v>
      </c>
      <c r="H156" s="10" t="s">
        <v>1103</v>
      </c>
      <c r="I156" s="6">
        <f t="shared" si="11"/>
        <v>11155</v>
      </c>
      <c r="J156" s="6">
        <v>11153</v>
      </c>
      <c r="K156" s="6">
        <v>1</v>
      </c>
      <c r="L156" s="6">
        <f t="shared" si="12"/>
        <v>20</v>
      </c>
      <c r="M156" s="6" t="str">
        <f t="shared" si="13"/>
        <v>08</v>
      </c>
      <c r="O156" s="10">
        <v>1</v>
      </c>
      <c r="P156">
        <v>2</v>
      </c>
      <c r="Q156">
        <v>5</v>
      </c>
    </row>
    <row r="157" spans="1:17">
      <c r="A157" s="6">
        <v>11155</v>
      </c>
      <c r="B157" s="6" t="s">
        <v>198</v>
      </c>
      <c r="D157" s="6" t="str">
        <f t="shared" si="10"/>
        <v>通关一般关卡20-10</v>
      </c>
      <c r="F157" s="6">
        <v>2001</v>
      </c>
      <c r="G157" s="6">
        <v>12010</v>
      </c>
      <c r="H157" s="10" t="s">
        <v>1103</v>
      </c>
      <c r="I157" s="6">
        <f t="shared" si="11"/>
        <v>11156</v>
      </c>
      <c r="J157" s="6">
        <v>11154</v>
      </c>
      <c r="K157" s="6">
        <v>1</v>
      </c>
      <c r="L157" s="6">
        <f t="shared" si="12"/>
        <v>20</v>
      </c>
      <c r="M157" s="6" t="str">
        <f t="shared" si="13"/>
        <v>10</v>
      </c>
      <c r="O157" s="10">
        <v>1</v>
      </c>
      <c r="P157">
        <v>2</v>
      </c>
      <c r="Q157">
        <v>5</v>
      </c>
    </row>
    <row r="158" spans="1:17">
      <c r="A158" s="6">
        <v>11156</v>
      </c>
      <c r="B158" s="6" t="s">
        <v>199</v>
      </c>
      <c r="D158" s="6" t="str">
        <f t="shared" si="10"/>
        <v>通关一般关卡20-11</v>
      </c>
      <c r="F158" s="6">
        <v>2001</v>
      </c>
      <c r="G158" s="6">
        <v>12011</v>
      </c>
      <c r="H158" s="10" t="s">
        <v>1103</v>
      </c>
      <c r="I158" s="6">
        <v>0</v>
      </c>
      <c r="J158" s="6">
        <v>11155</v>
      </c>
      <c r="K158" s="6">
        <v>1</v>
      </c>
      <c r="L158" s="6">
        <f t="shared" si="12"/>
        <v>20</v>
      </c>
      <c r="M158" s="6" t="str">
        <f t="shared" si="13"/>
        <v>11</v>
      </c>
      <c r="O158" s="10">
        <v>1</v>
      </c>
      <c r="P158">
        <v>2</v>
      </c>
      <c r="Q158">
        <v>5</v>
      </c>
    </row>
    <row r="159" spans="1:17">
      <c r="A159" s="6">
        <v>12001</v>
      </c>
      <c r="B159" s="6" t="s">
        <v>937</v>
      </c>
      <c r="D159" s="6" t="str">
        <f t="shared" ref="D159:D190" si="14">"通关精英关卡"&amp;L159&amp;"-"&amp;M159</f>
        <v>通关精英关卡2-03</v>
      </c>
      <c r="F159" s="6">
        <v>2002</v>
      </c>
      <c r="G159" s="6">
        <v>10203</v>
      </c>
      <c r="H159" s="10" t="s">
        <v>1104</v>
      </c>
      <c r="I159" s="6">
        <f t="shared" si="11"/>
        <v>12002</v>
      </c>
      <c r="J159" s="6">
        <v>0</v>
      </c>
      <c r="K159" s="6">
        <v>2</v>
      </c>
      <c r="L159" s="6">
        <f t="shared" ref="L159:L222" si="15">LEFT(G159,3)-100</f>
        <v>2</v>
      </c>
      <c r="M159" s="6" t="str">
        <f t="shared" ref="M159:M222" si="16">RIGHT(G159,2)</f>
        <v>03</v>
      </c>
      <c r="O159" s="10">
        <v>1</v>
      </c>
      <c r="P159">
        <v>2</v>
      </c>
      <c r="Q159">
        <v>5</v>
      </c>
    </row>
    <row r="160" spans="1:17">
      <c r="A160" s="6">
        <v>12002</v>
      </c>
      <c r="B160" s="6" t="s">
        <v>200</v>
      </c>
      <c r="D160" s="6" t="str">
        <f t="shared" si="14"/>
        <v>通关精英关卡2-06</v>
      </c>
      <c r="F160" s="6">
        <v>2002</v>
      </c>
      <c r="G160" s="6">
        <v>10206</v>
      </c>
      <c r="H160" s="10" t="s">
        <v>1104</v>
      </c>
      <c r="I160" s="6">
        <f t="shared" si="11"/>
        <v>12003</v>
      </c>
      <c r="J160" s="6">
        <v>12001</v>
      </c>
      <c r="K160" s="6">
        <v>2</v>
      </c>
      <c r="L160" s="6">
        <f t="shared" si="15"/>
        <v>2</v>
      </c>
      <c r="M160" s="6" t="str">
        <f t="shared" si="16"/>
        <v>06</v>
      </c>
      <c r="O160" s="10">
        <v>1</v>
      </c>
      <c r="P160">
        <v>2</v>
      </c>
      <c r="Q160">
        <v>5</v>
      </c>
    </row>
    <row r="161" spans="1:17">
      <c r="A161" s="6">
        <v>12003</v>
      </c>
      <c r="B161" s="6" t="s">
        <v>201</v>
      </c>
      <c r="D161" s="6" t="str">
        <f t="shared" si="14"/>
        <v>通关精英关卡2-09</v>
      </c>
      <c r="F161" s="6">
        <v>2002</v>
      </c>
      <c r="G161" s="6">
        <v>10209</v>
      </c>
      <c r="H161" s="10" t="s">
        <v>1104</v>
      </c>
      <c r="I161" s="6">
        <f t="shared" si="11"/>
        <v>12004</v>
      </c>
      <c r="J161" s="6">
        <v>12002</v>
      </c>
      <c r="K161" s="6">
        <v>2</v>
      </c>
      <c r="L161" s="6">
        <f t="shared" si="15"/>
        <v>2</v>
      </c>
      <c r="M161" s="6" t="str">
        <f t="shared" si="16"/>
        <v>09</v>
      </c>
      <c r="O161" s="10">
        <v>1</v>
      </c>
      <c r="P161">
        <v>2</v>
      </c>
      <c r="Q161">
        <v>5</v>
      </c>
    </row>
    <row r="162" spans="1:17">
      <c r="A162" s="6">
        <v>12004</v>
      </c>
      <c r="B162" s="6" t="s">
        <v>202</v>
      </c>
      <c r="D162" s="6" t="str">
        <f t="shared" si="14"/>
        <v>通关精英关卡3-03</v>
      </c>
      <c r="F162" s="6">
        <v>2002</v>
      </c>
      <c r="G162" s="6">
        <v>10303</v>
      </c>
      <c r="H162" s="10" t="s">
        <v>1104</v>
      </c>
      <c r="I162" s="6">
        <f t="shared" si="11"/>
        <v>12005</v>
      </c>
      <c r="J162" s="6">
        <v>12003</v>
      </c>
      <c r="K162" s="6">
        <v>2</v>
      </c>
      <c r="L162" s="6">
        <f t="shared" si="15"/>
        <v>3</v>
      </c>
      <c r="M162" s="6" t="str">
        <f t="shared" si="16"/>
        <v>03</v>
      </c>
      <c r="O162" s="10">
        <v>1</v>
      </c>
      <c r="P162">
        <v>2</v>
      </c>
      <c r="Q162">
        <v>5</v>
      </c>
    </row>
    <row r="163" spans="1:17">
      <c r="A163" s="6">
        <v>12005</v>
      </c>
      <c r="B163" s="6" t="s">
        <v>203</v>
      </c>
      <c r="D163" s="6" t="str">
        <f t="shared" si="14"/>
        <v>通关精英关卡3-06</v>
      </c>
      <c r="F163" s="6">
        <v>2002</v>
      </c>
      <c r="G163" s="6">
        <v>10306</v>
      </c>
      <c r="H163" s="10" t="s">
        <v>1104</v>
      </c>
      <c r="I163" s="6">
        <f t="shared" si="11"/>
        <v>12006</v>
      </c>
      <c r="J163" s="6">
        <v>12004</v>
      </c>
      <c r="K163" s="6">
        <v>2</v>
      </c>
      <c r="L163" s="6">
        <f t="shared" si="15"/>
        <v>3</v>
      </c>
      <c r="M163" s="6" t="str">
        <f t="shared" si="16"/>
        <v>06</v>
      </c>
      <c r="O163" s="10">
        <v>1</v>
      </c>
      <c r="P163">
        <v>2</v>
      </c>
      <c r="Q163">
        <v>5</v>
      </c>
    </row>
    <row r="164" spans="1:17">
      <c r="A164" s="6">
        <v>12006</v>
      </c>
      <c r="B164" s="6" t="s">
        <v>204</v>
      </c>
      <c r="D164" s="6" t="str">
        <f t="shared" si="14"/>
        <v>通关精英关卡3-09</v>
      </c>
      <c r="F164" s="6">
        <v>2002</v>
      </c>
      <c r="G164" s="6">
        <v>10309</v>
      </c>
      <c r="H164" s="10" t="s">
        <v>1104</v>
      </c>
      <c r="I164" s="6">
        <f t="shared" si="11"/>
        <v>12007</v>
      </c>
      <c r="J164" s="6">
        <v>12005</v>
      </c>
      <c r="K164" s="6">
        <v>2</v>
      </c>
      <c r="L164" s="6">
        <f t="shared" si="15"/>
        <v>3</v>
      </c>
      <c r="M164" s="6" t="str">
        <f t="shared" si="16"/>
        <v>09</v>
      </c>
      <c r="O164" s="10">
        <v>1</v>
      </c>
      <c r="P164">
        <v>2</v>
      </c>
      <c r="Q164">
        <v>5</v>
      </c>
    </row>
    <row r="165" spans="1:17">
      <c r="A165" s="6">
        <v>12007</v>
      </c>
      <c r="B165" s="6" t="s">
        <v>205</v>
      </c>
      <c r="D165" s="6" t="str">
        <f t="shared" si="14"/>
        <v>通关精英关卡3-12</v>
      </c>
      <c r="F165" s="6">
        <v>2002</v>
      </c>
      <c r="G165" s="6">
        <v>10312</v>
      </c>
      <c r="H165" s="10" t="s">
        <v>1104</v>
      </c>
      <c r="I165" s="6">
        <f t="shared" si="11"/>
        <v>12008</v>
      </c>
      <c r="J165" s="6">
        <v>12006</v>
      </c>
      <c r="K165" s="6">
        <v>2</v>
      </c>
      <c r="L165" s="6">
        <f t="shared" si="15"/>
        <v>3</v>
      </c>
      <c r="M165" s="6" t="str">
        <f t="shared" si="16"/>
        <v>12</v>
      </c>
      <c r="O165" s="10">
        <v>1</v>
      </c>
      <c r="P165">
        <v>2</v>
      </c>
      <c r="Q165">
        <v>5</v>
      </c>
    </row>
    <row r="166" spans="1:17">
      <c r="A166" s="6">
        <v>12008</v>
      </c>
      <c r="B166" s="6" t="s">
        <v>206</v>
      </c>
      <c r="D166" s="6" t="str">
        <f t="shared" si="14"/>
        <v>通关精英关卡4-03</v>
      </c>
      <c r="F166" s="6">
        <v>2002</v>
      </c>
      <c r="G166" s="6">
        <v>10403</v>
      </c>
      <c r="H166" s="10" t="s">
        <v>1104</v>
      </c>
      <c r="I166" s="6">
        <f t="shared" si="11"/>
        <v>12009</v>
      </c>
      <c r="J166" s="6">
        <v>12007</v>
      </c>
      <c r="K166" s="6">
        <v>2</v>
      </c>
      <c r="L166" s="6">
        <f t="shared" si="15"/>
        <v>4</v>
      </c>
      <c r="M166" s="6" t="str">
        <f t="shared" si="16"/>
        <v>03</v>
      </c>
      <c r="O166" s="10">
        <v>1</v>
      </c>
      <c r="P166">
        <v>2</v>
      </c>
      <c r="Q166">
        <v>5</v>
      </c>
    </row>
    <row r="167" spans="1:17">
      <c r="A167" s="6">
        <v>12009</v>
      </c>
      <c r="B167" s="6" t="s">
        <v>207</v>
      </c>
      <c r="D167" s="6" t="str">
        <f t="shared" si="14"/>
        <v>通关精英关卡4-06</v>
      </c>
      <c r="F167" s="6">
        <v>2002</v>
      </c>
      <c r="G167" s="6">
        <v>10406</v>
      </c>
      <c r="H167" s="10" t="s">
        <v>1104</v>
      </c>
      <c r="I167" s="6">
        <f t="shared" si="11"/>
        <v>12010</v>
      </c>
      <c r="J167" s="6">
        <v>12008</v>
      </c>
      <c r="K167" s="6">
        <v>2</v>
      </c>
      <c r="L167" s="6">
        <f t="shared" si="15"/>
        <v>4</v>
      </c>
      <c r="M167" s="6" t="str">
        <f t="shared" si="16"/>
        <v>06</v>
      </c>
      <c r="O167" s="10">
        <v>1</v>
      </c>
      <c r="P167">
        <v>2</v>
      </c>
      <c r="Q167">
        <v>5</v>
      </c>
    </row>
    <row r="168" spans="1:17">
      <c r="A168" s="6">
        <v>12010</v>
      </c>
      <c r="B168" s="6" t="s">
        <v>208</v>
      </c>
      <c r="D168" s="6" t="str">
        <f t="shared" si="14"/>
        <v>通关精英关卡4-09</v>
      </c>
      <c r="F168" s="6">
        <v>2002</v>
      </c>
      <c r="G168" s="6">
        <v>10409</v>
      </c>
      <c r="H168" s="10" t="s">
        <v>1104</v>
      </c>
      <c r="I168" s="6">
        <f t="shared" si="11"/>
        <v>12011</v>
      </c>
      <c r="J168" s="6">
        <v>12009</v>
      </c>
      <c r="K168" s="6">
        <v>2</v>
      </c>
      <c r="L168" s="6">
        <f t="shared" si="15"/>
        <v>4</v>
      </c>
      <c r="M168" s="6" t="str">
        <f t="shared" si="16"/>
        <v>09</v>
      </c>
      <c r="O168" s="10">
        <v>1</v>
      </c>
      <c r="P168">
        <v>2</v>
      </c>
      <c r="Q168">
        <v>5</v>
      </c>
    </row>
    <row r="169" spans="1:17">
      <c r="A169" s="6">
        <v>12011</v>
      </c>
      <c r="B169" s="6" t="s">
        <v>209</v>
      </c>
      <c r="D169" s="6" t="str">
        <f t="shared" si="14"/>
        <v>通关精英关卡4-12</v>
      </c>
      <c r="F169" s="6">
        <v>2002</v>
      </c>
      <c r="G169" s="6">
        <v>10412</v>
      </c>
      <c r="H169" s="10" t="s">
        <v>1104</v>
      </c>
      <c r="I169" s="6">
        <f t="shared" si="11"/>
        <v>12012</v>
      </c>
      <c r="J169" s="6">
        <v>12010</v>
      </c>
      <c r="K169" s="6">
        <v>2</v>
      </c>
      <c r="L169" s="6">
        <f t="shared" si="15"/>
        <v>4</v>
      </c>
      <c r="M169" s="6" t="str">
        <f t="shared" si="16"/>
        <v>12</v>
      </c>
      <c r="O169" s="10">
        <v>1</v>
      </c>
      <c r="P169">
        <v>2</v>
      </c>
      <c r="Q169">
        <v>5</v>
      </c>
    </row>
    <row r="170" spans="1:17">
      <c r="A170" s="6">
        <v>12012</v>
      </c>
      <c r="B170" s="6" t="s">
        <v>210</v>
      </c>
      <c r="D170" s="6" t="str">
        <f t="shared" si="14"/>
        <v>通关精英关卡5-03</v>
      </c>
      <c r="F170" s="6">
        <v>2002</v>
      </c>
      <c r="G170" s="6">
        <v>10503</v>
      </c>
      <c r="H170" s="10" t="s">
        <v>1104</v>
      </c>
      <c r="I170" s="6">
        <f t="shared" si="11"/>
        <v>12013</v>
      </c>
      <c r="J170" s="6">
        <v>12011</v>
      </c>
      <c r="K170" s="6">
        <v>2</v>
      </c>
      <c r="L170" s="6">
        <f t="shared" si="15"/>
        <v>5</v>
      </c>
      <c r="M170" s="6" t="str">
        <f t="shared" si="16"/>
        <v>03</v>
      </c>
      <c r="O170" s="10">
        <v>1</v>
      </c>
      <c r="P170">
        <v>2</v>
      </c>
      <c r="Q170">
        <v>5</v>
      </c>
    </row>
    <row r="171" spans="1:17">
      <c r="A171" s="6">
        <v>12013</v>
      </c>
      <c r="B171" s="6" t="s">
        <v>211</v>
      </c>
      <c r="D171" s="6" t="str">
        <f t="shared" si="14"/>
        <v>通关精英关卡5-06</v>
      </c>
      <c r="F171" s="6">
        <v>2002</v>
      </c>
      <c r="G171" s="6">
        <v>10506</v>
      </c>
      <c r="H171" s="10" t="s">
        <v>1104</v>
      </c>
      <c r="I171" s="6">
        <f t="shared" si="11"/>
        <v>12014</v>
      </c>
      <c r="J171" s="6">
        <v>12012</v>
      </c>
      <c r="K171" s="6">
        <v>2</v>
      </c>
      <c r="L171" s="6">
        <f t="shared" si="15"/>
        <v>5</v>
      </c>
      <c r="M171" s="6" t="str">
        <f t="shared" si="16"/>
        <v>06</v>
      </c>
      <c r="O171" s="10">
        <v>1</v>
      </c>
      <c r="P171">
        <v>2</v>
      </c>
      <c r="Q171">
        <v>5</v>
      </c>
    </row>
    <row r="172" spans="1:17">
      <c r="A172" s="6">
        <v>12014</v>
      </c>
      <c r="B172" s="6" t="s">
        <v>212</v>
      </c>
      <c r="D172" s="6" t="str">
        <f t="shared" si="14"/>
        <v>通关精英关卡5-09</v>
      </c>
      <c r="F172" s="6">
        <v>2002</v>
      </c>
      <c r="G172" s="6">
        <v>10509</v>
      </c>
      <c r="H172" s="10" t="s">
        <v>1104</v>
      </c>
      <c r="I172" s="6">
        <f t="shared" si="11"/>
        <v>12015</v>
      </c>
      <c r="J172" s="6">
        <v>12013</v>
      </c>
      <c r="K172" s="6">
        <v>2</v>
      </c>
      <c r="L172" s="6">
        <f t="shared" si="15"/>
        <v>5</v>
      </c>
      <c r="M172" s="6" t="str">
        <f t="shared" si="16"/>
        <v>09</v>
      </c>
      <c r="O172" s="10">
        <v>1</v>
      </c>
      <c r="P172">
        <v>2</v>
      </c>
      <c r="Q172">
        <v>5</v>
      </c>
    </row>
    <row r="173" spans="1:17">
      <c r="A173" s="6">
        <v>12015</v>
      </c>
      <c r="B173" s="6" t="s">
        <v>213</v>
      </c>
      <c r="D173" s="6" t="str">
        <f t="shared" si="14"/>
        <v>通关精英关卡5-12</v>
      </c>
      <c r="F173" s="6">
        <v>2002</v>
      </c>
      <c r="G173" s="6">
        <v>10512</v>
      </c>
      <c r="H173" s="10" t="s">
        <v>1104</v>
      </c>
      <c r="I173" s="6">
        <f t="shared" si="11"/>
        <v>12016</v>
      </c>
      <c r="J173" s="6">
        <v>12014</v>
      </c>
      <c r="K173" s="6">
        <v>2</v>
      </c>
      <c r="L173" s="6">
        <f t="shared" si="15"/>
        <v>5</v>
      </c>
      <c r="M173" s="6" t="str">
        <f t="shared" si="16"/>
        <v>12</v>
      </c>
      <c r="O173" s="10">
        <v>1</v>
      </c>
      <c r="P173">
        <v>2</v>
      </c>
      <c r="Q173">
        <v>5</v>
      </c>
    </row>
    <row r="174" spans="1:17">
      <c r="A174" s="6">
        <v>12016</v>
      </c>
      <c r="B174" s="6" t="s">
        <v>214</v>
      </c>
      <c r="D174" s="6" t="str">
        <f t="shared" si="14"/>
        <v>通关精英关卡6-03</v>
      </c>
      <c r="F174" s="6">
        <v>2002</v>
      </c>
      <c r="G174" s="6">
        <v>10603</v>
      </c>
      <c r="H174" s="10" t="s">
        <v>1104</v>
      </c>
      <c r="I174" s="6">
        <f t="shared" si="11"/>
        <v>12017</v>
      </c>
      <c r="J174" s="6">
        <v>12015</v>
      </c>
      <c r="K174" s="6">
        <v>2</v>
      </c>
      <c r="L174" s="6">
        <f t="shared" si="15"/>
        <v>6</v>
      </c>
      <c r="M174" s="6" t="str">
        <f t="shared" si="16"/>
        <v>03</v>
      </c>
      <c r="O174" s="10">
        <v>1</v>
      </c>
      <c r="P174">
        <v>2</v>
      </c>
      <c r="Q174">
        <v>5</v>
      </c>
    </row>
    <row r="175" spans="1:17">
      <c r="A175" s="6">
        <v>12017</v>
      </c>
      <c r="B175" s="6" t="s">
        <v>215</v>
      </c>
      <c r="D175" s="6" t="str">
        <f t="shared" si="14"/>
        <v>通关精英关卡6-06</v>
      </c>
      <c r="F175" s="6">
        <v>2002</v>
      </c>
      <c r="G175" s="6">
        <v>10606</v>
      </c>
      <c r="H175" s="10" t="s">
        <v>1104</v>
      </c>
      <c r="I175" s="6">
        <f t="shared" si="11"/>
        <v>12018</v>
      </c>
      <c r="J175" s="6">
        <v>12016</v>
      </c>
      <c r="K175" s="6">
        <v>2</v>
      </c>
      <c r="L175" s="6">
        <f t="shared" si="15"/>
        <v>6</v>
      </c>
      <c r="M175" s="6" t="str">
        <f t="shared" si="16"/>
        <v>06</v>
      </c>
      <c r="O175" s="10">
        <v>1</v>
      </c>
      <c r="P175">
        <v>2</v>
      </c>
      <c r="Q175">
        <v>5</v>
      </c>
    </row>
    <row r="176" spans="1:17">
      <c r="A176" s="6">
        <v>12018</v>
      </c>
      <c r="B176" s="6" t="s">
        <v>216</v>
      </c>
      <c r="D176" s="6" t="str">
        <f t="shared" si="14"/>
        <v>通关精英关卡6-09</v>
      </c>
      <c r="F176" s="6">
        <v>2002</v>
      </c>
      <c r="G176" s="6">
        <v>10609</v>
      </c>
      <c r="H176" s="10" t="s">
        <v>1104</v>
      </c>
      <c r="I176" s="6">
        <f t="shared" si="11"/>
        <v>12019</v>
      </c>
      <c r="J176" s="6">
        <v>12017</v>
      </c>
      <c r="K176" s="6">
        <v>2</v>
      </c>
      <c r="L176" s="6">
        <f t="shared" si="15"/>
        <v>6</v>
      </c>
      <c r="M176" s="6" t="str">
        <f t="shared" si="16"/>
        <v>09</v>
      </c>
      <c r="O176" s="10">
        <v>1</v>
      </c>
      <c r="P176">
        <v>2</v>
      </c>
      <c r="Q176">
        <v>5</v>
      </c>
    </row>
    <row r="177" spans="1:17">
      <c r="A177" s="6">
        <v>12019</v>
      </c>
      <c r="B177" s="6" t="s">
        <v>217</v>
      </c>
      <c r="D177" s="6" t="str">
        <f t="shared" si="14"/>
        <v>通关精英关卡6-12</v>
      </c>
      <c r="F177" s="6">
        <v>2002</v>
      </c>
      <c r="G177" s="6">
        <v>10612</v>
      </c>
      <c r="H177" s="10" t="s">
        <v>1104</v>
      </c>
      <c r="I177" s="6">
        <f t="shared" si="11"/>
        <v>12020</v>
      </c>
      <c r="J177" s="6">
        <v>12018</v>
      </c>
      <c r="K177" s="6">
        <v>2</v>
      </c>
      <c r="L177" s="6">
        <f t="shared" si="15"/>
        <v>6</v>
      </c>
      <c r="M177" s="6" t="str">
        <f t="shared" si="16"/>
        <v>12</v>
      </c>
      <c r="O177" s="10">
        <v>1</v>
      </c>
      <c r="P177">
        <v>2</v>
      </c>
      <c r="Q177">
        <v>5</v>
      </c>
    </row>
    <row r="178" spans="1:17">
      <c r="A178" s="6">
        <v>12020</v>
      </c>
      <c r="B178" s="6" t="s">
        <v>218</v>
      </c>
      <c r="D178" s="6" t="str">
        <f t="shared" si="14"/>
        <v>通关精英关卡7-03</v>
      </c>
      <c r="F178" s="6">
        <v>2002</v>
      </c>
      <c r="G178" s="6">
        <v>10703</v>
      </c>
      <c r="H178" s="10" t="s">
        <v>1104</v>
      </c>
      <c r="I178" s="6">
        <f t="shared" si="11"/>
        <v>12021</v>
      </c>
      <c r="J178" s="6">
        <v>12019</v>
      </c>
      <c r="K178" s="6">
        <v>2</v>
      </c>
      <c r="L178" s="6">
        <f t="shared" si="15"/>
        <v>7</v>
      </c>
      <c r="M178" s="6" t="str">
        <f t="shared" si="16"/>
        <v>03</v>
      </c>
      <c r="O178" s="10">
        <v>1</v>
      </c>
      <c r="P178">
        <v>2</v>
      </c>
      <c r="Q178">
        <v>5</v>
      </c>
    </row>
    <row r="179" spans="1:17">
      <c r="A179" s="6">
        <v>12021</v>
      </c>
      <c r="B179" s="6" t="s">
        <v>219</v>
      </c>
      <c r="D179" s="6" t="str">
        <f t="shared" si="14"/>
        <v>通关精英关卡7-06</v>
      </c>
      <c r="F179" s="6">
        <v>2002</v>
      </c>
      <c r="G179" s="6">
        <v>10706</v>
      </c>
      <c r="H179" s="10" t="s">
        <v>1104</v>
      </c>
      <c r="I179" s="6">
        <f t="shared" si="11"/>
        <v>12022</v>
      </c>
      <c r="J179" s="6">
        <v>12020</v>
      </c>
      <c r="K179" s="6">
        <v>2</v>
      </c>
      <c r="L179" s="6">
        <f t="shared" si="15"/>
        <v>7</v>
      </c>
      <c r="M179" s="6" t="str">
        <f t="shared" si="16"/>
        <v>06</v>
      </c>
      <c r="O179" s="10">
        <v>1</v>
      </c>
      <c r="P179">
        <v>2</v>
      </c>
      <c r="Q179">
        <v>5</v>
      </c>
    </row>
    <row r="180" spans="1:17">
      <c r="A180" s="6">
        <v>12022</v>
      </c>
      <c r="B180" s="6" t="s">
        <v>220</v>
      </c>
      <c r="D180" s="6" t="str">
        <f t="shared" si="14"/>
        <v>通关精英关卡7-09</v>
      </c>
      <c r="F180" s="6">
        <v>2002</v>
      </c>
      <c r="G180" s="6">
        <v>10709</v>
      </c>
      <c r="H180" s="10" t="s">
        <v>1104</v>
      </c>
      <c r="I180" s="6">
        <f t="shared" si="11"/>
        <v>12023</v>
      </c>
      <c r="J180" s="6">
        <v>12021</v>
      </c>
      <c r="K180" s="6">
        <v>2</v>
      </c>
      <c r="L180" s="6">
        <f t="shared" si="15"/>
        <v>7</v>
      </c>
      <c r="M180" s="6" t="str">
        <f t="shared" si="16"/>
        <v>09</v>
      </c>
      <c r="O180" s="10">
        <v>1</v>
      </c>
      <c r="P180">
        <v>2</v>
      </c>
      <c r="Q180">
        <v>5</v>
      </c>
    </row>
    <row r="181" spans="1:17">
      <c r="A181" s="6">
        <v>12023</v>
      </c>
      <c r="B181" s="6" t="s">
        <v>221</v>
      </c>
      <c r="D181" s="6" t="str">
        <f t="shared" si="14"/>
        <v>通关精英关卡7-12</v>
      </c>
      <c r="F181" s="6">
        <v>2002</v>
      </c>
      <c r="G181" s="6">
        <v>10712</v>
      </c>
      <c r="H181" s="10" t="s">
        <v>1104</v>
      </c>
      <c r="I181" s="6">
        <f t="shared" si="11"/>
        <v>12024</v>
      </c>
      <c r="J181" s="6">
        <v>12022</v>
      </c>
      <c r="K181" s="6">
        <v>2</v>
      </c>
      <c r="L181" s="6">
        <f t="shared" si="15"/>
        <v>7</v>
      </c>
      <c r="M181" s="6" t="str">
        <f t="shared" si="16"/>
        <v>12</v>
      </c>
      <c r="O181" s="10">
        <v>1</v>
      </c>
      <c r="P181">
        <v>2</v>
      </c>
      <c r="Q181">
        <v>5</v>
      </c>
    </row>
    <row r="182" spans="1:17">
      <c r="A182" s="6">
        <v>12024</v>
      </c>
      <c r="B182" s="6" t="s">
        <v>222</v>
      </c>
      <c r="D182" s="6" t="str">
        <f t="shared" si="14"/>
        <v>通关精英关卡8-03</v>
      </c>
      <c r="F182" s="6">
        <v>2002</v>
      </c>
      <c r="G182" s="6">
        <v>10803</v>
      </c>
      <c r="H182" s="10" t="s">
        <v>1104</v>
      </c>
      <c r="I182" s="6">
        <f t="shared" si="11"/>
        <v>12025</v>
      </c>
      <c r="J182" s="6">
        <v>12023</v>
      </c>
      <c r="K182" s="6">
        <v>2</v>
      </c>
      <c r="L182" s="6">
        <f t="shared" si="15"/>
        <v>8</v>
      </c>
      <c r="M182" s="6" t="str">
        <f t="shared" si="16"/>
        <v>03</v>
      </c>
      <c r="O182" s="10">
        <v>1</v>
      </c>
      <c r="P182">
        <v>2</v>
      </c>
      <c r="Q182">
        <v>5</v>
      </c>
    </row>
    <row r="183" spans="1:17">
      <c r="A183" s="6">
        <v>12025</v>
      </c>
      <c r="B183" s="6" t="s">
        <v>223</v>
      </c>
      <c r="D183" s="6" t="str">
        <f t="shared" si="14"/>
        <v>通关精英关卡8-06</v>
      </c>
      <c r="F183" s="6">
        <v>2002</v>
      </c>
      <c r="G183" s="6">
        <v>10806</v>
      </c>
      <c r="H183" s="10" t="s">
        <v>1104</v>
      </c>
      <c r="I183" s="6">
        <f t="shared" si="11"/>
        <v>12026</v>
      </c>
      <c r="J183" s="6">
        <v>12024</v>
      </c>
      <c r="K183" s="6">
        <v>2</v>
      </c>
      <c r="L183" s="6">
        <f t="shared" si="15"/>
        <v>8</v>
      </c>
      <c r="M183" s="6" t="str">
        <f t="shared" si="16"/>
        <v>06</v>
      </c>
      <c r="O183" s="10">
        <v>1</v>
      </c>
      <c r="P183">
        <v>2</v>
      </c>
      <c r="Q183">
        <v>5</v>
      </c>
    </row>
    <row r="184" spans="1:17">
      <c r="A184" s="6">
        <v>12026</v>
      </c>
      <c r="B184" s="6" t="s">
        <v>224</v>
      </c>
      <c r="D184" s="6" t="str">
        <f t="shared" si="14"/>
        <v>通关精英关卡8-09</v>
      </c>
      <c r="F184" s="6">
        <v>2002</v>
      </c>
      <c r="G184" s="6">
        <v>10809</v>
      </c>
      <c r="H184" s="10" t="s">
        <v>1104</v>
      </c>
      <c r="I184" s="6">
        <f t="shared" si="11"/>
        <v>12027</v>
      </c>
      <c r="J184" s="6">
        <v>12025</v>
      </c>
      <c r="K184" s="6">
        <v>2</v>
      </c>
      <c r="L184" s="6">
        <f t="shared" si="15"/>
        <v>8</v>
      </c>
      <c r="M184" s="6" t="str">
        <f t="shared" si="16"/>
        <v>09</v>
      </c>
      <c r="O184" s="10">
        <v>1</v>
      </c>
      <c r="P184">
        <v>2</v>
      </c>
      <c r="Q184">
        <v>5</v>
      </c>
    </row>
    <row r="185" spans="1:17">
      <c r="A185" s="6">
        <v>12027</v>
      </c>
      <c r="B185" s="6" t="s">
        <v>225</v>
      </c>
      <c r="D185" s="6" t="str">
        <f t="shared" si="14"/>
        <v>通关精英关卡8-12</v>
      </c>
      <c r="F185" s="6">
        <v>2002</v>
      </c>
      <c r="G185" s="6">
        <v>10812</v>
      </c>
      <c r="H185" s="10" t="s">
        <v>1104</v>
      </c>
      <c r="I185" s="6">
        <f t="shared" si="11"/>
        <v>12028</v>
      </c>
      <c r="J185" s="6">
        <v>12026</v>
      </c>
      <c r="K185" s="6">
        <v>2</v>
      </c>
      <c r="L185" s="6">
        <f t="shared" si="15"/>
        <v>8</v>
      </c>
      <c r="M185" s="6" t="str">
        <f t="shared" si="16"/>
        <v>12</v>
      </c>
      <c r="O185" s="10">
        <v>1</v>
      </c>
      <c r="P185">
        <v>2</v>
      </c>
      <c r="Q185">
        <v>5</v>
      </c>
    </row>
    <row r="186" spans="1:17">
      <c r="A186" s="6">
        <v>12028</v>
      </c>
      <c r="B186" s="6" t="s">
        <v>226</v>
      </c>
      <c r="D186" s="6" t="str">
        <f t="shared" si="14"/>
        <v>通关精英关卡9-03</v>
      </c>
      <c r="F186" s="6">
        <v>2002</v>
      </c>
      <c r="G186" s="6">
        <v>10903</v>
      </c>
      <c r="H186" s="10" t="s">
        <v>1104</v>
      </c>
      <c r="I186" s="6">
        <f t="shared" si="11"/>
        <v>12029</v>
      </c>
      <c r="J186" s="6">
        <v>12027</v>
      </c>
      <c r="K186" s="6">
        <v>2</v>
      </c>
      <c r="L186" s="6">
        <f t="shared" si="15"/>
        <v>9</v>
      </c>
      <c r="M186" s="6" t="str">
        <f t="shared" si="16"/>
        <v>03</v>
      </c>
      <c r="O186" s="10">
        <v>1</v>
      </c>
      <c r="P186">
        <v>2</v>
      </c>
      <c r="Q186">
        <v>5</v>
      </c>
    </row>
    <row r="187" spans="1:17">
      <c r="A187" s="6">
        <v>12029</v>
      </c>
      <c r="B187" s="6" t="s">
        <v>227</v>
      </c>
      <c r="D187" s="6" t="str">
        <f t="shared" si="14"/>
        <v>通关精英关卡9-06</v>
      </c>
      <c r="F187" s="6">
        <v>2002</v>
      </c>
      <c r="G187" s="6">
        <v>10906</v>
      </c>
      <c r="H187" s="10" t="s">
        <v>1104</v>
      </c>
      <c r="I187" s="6">
        <f t="shared" si="11"/>
        <v>12030</v>
      </c>
      <c r="J187" s="6">
        <v>12028</v>
      </c>
      <c r="K187" s="6">
        <v>2</v>
      </c>
      <c r="L187" s="6">
        <f t="shared" si="15"/>
        <v>9</v>
      </c>
      <c r="M187" s="6" t="str">
        <f t="shared" si="16"/>
        <v>06</v>
      </c>
      <c r="O187" s="10">
        <v>1</v>
      </c>
      <c r="P187">
        <v>2</v>
      </c>
      <c r="Q187">
        <v>5</v>
      </c>
    </row>
    <row r="188" spans="1:17">
      <c r="A188" s="6">
        <v>12030</v>
      </c>
      <c r="B188" s="6" t="s">
        <v>228</v>
      </c>
      <c r="D188" s="6" t="str">
        <f t="shared" si="14"/>
        <v>通关精英关卡9-09</v>
      </c>
      <c r="F188" s="6">
        <v>2002</v>
      </c>
      <c r="G188" s="6">
        <v>10909</v>
      </c>
      <c r="H188" s="10" t="s">
        <v>1104</v>
      </c>
      <c r="I188" s="6">
        <f t="shared" si="11"/>
        <v>12031</v>
      </c>
      <c r="J188" s="6">
        <v>12029</v>
      </c>
      <c r="K188" s="6">
        <v>2</v>
      </c>
      <c r="L188" s="6">
        <f t="shared" si="15"/>
        <v>9</v>
      </c>
      <c r="M188" s="6" t="str">
        <f t="shared" si="16"/>
        <v>09</v>
      </c>
      <c r="O188" s="10">
        <v>1</v>
      </c>
      <c r="P188">
        <v>2</v>
      </c>
      <c r="Q188">
        <v>5</v>
      </c>
    </row>
    <row r="189" spans="1:17">
      <c r="A189" s="6">
        <v>12031</v>
      </c>
      <c r="B189" s="6" t="s">
        <v>229</v>
      </c>
      <c r="D189" s="6" t="str">
        <f t="shared" si="14"/>
        <v>通关精英关卡9-12</v>
      </c>
      <c r="F189" s="6">
        <v>2002</v>
      </c>
      <c r="G189" s="6">
        <v>10912</v>
      </c>
      <c r="H189" s="10" t="s">
        <v>1104</v>
      </c>
      <c r="I189" s="6">
        <f t="shared" si="11"/>
        <v>12032</v>
      </c>
      <c r="J189" s="6">
        <v>12030</v>
      </c>
      <c r="K189" s="6">
        <v>2</v>
      </c>
      <c r="L189" s="6">
        <f t="shared" si="15"/>
        <v>9</v>
      </c>
      <c r="M189" s="6" t="str">
        <f t="shared" si="16"/>
        <v>12</v>
      </c>
      <c r="O189" s="10">
        <v>1</v>
      </c>
      <c r="P189">
        <v>2</v>
      </c>
      <c r="Q189">
        <v>5</v>
      </c>
    </row>
    <row r="190" spans="1:17">
      <c r="A190" s="6">
        <v>12032</v>
      </c>
      <c r="B190" s="6" t="s">
        <v>230</v>
      </c>
      <c r="D190" s="6" t="str">
        <f t="shared" si="14"/>
        <v>通关精英关卡10-03</v>
      </c>
      <c r="F190" s="6">
        <v>2002</v>
      </c>
      <c r="G190" s="6">
        <v>11003</v>
      </c>
      <c r="H190" s="10" t="s">
        <v>1104</v>
      </c>
      <c r="I190" s="6">
        <f t="shared" si="11"/>
        <v>12033</v>
      </c>
      <c r="J190" s="6">
        <v>12031</v>
      </c>
      <c r="K190" s="6">
        <v>2</v>
      </c>
      <c r="L190" s="6">
        <f t="shared" si="15"/>
        <v>10</v>
      </c>
      <c r="M190" s="6" t="str">
        <f t="shared" si="16"/>
        <v>03</v>
      </c>
      <c r="O190" s="10">
        <v>1</v>
      </c>
      <c r="P190">
        <v>2</v>
      </c>
      <c r="Q190">
        <v>5</v>
      </c>
    </row>
    <row r="191" spans="1:17">
      <c r="A191" s="6">
        <v>12033</v>
      </c>
      <c r="B191" s="6" t="s">
        <v>231</v>
      </c>
      <c r="D191" s="6" t="str">
        <f t="shared" ref="D191:D222" si="17">"通关精英关卡"&amp;L191&amp;"-"&amp;M191</f>
        <v>通关精英关卡10-06</v>
      </c>
      <c r="F191" s="6">
        <v>2002</v>
      </c>
      <c r="G191" s="6">
        <v>11006</v>
      </c>
      <c r="H191" s="10" t="s">
        <v>1104</v>
      </c>
      <c r="I191" s="6">
        <f t="shared" si="11"/>
        <v>12034</v>
      </c>
      <c r="J191" s="6">
        <v>12032</v>
      </c>
      <c r="K191" s="6">
        <v>2</v>
      </c>
      <c r="L191" s="6">
        <f t="shared" si="15"/>
        <v>10</v>
      </c>
      <c r="M191" s="6" t="str">
        <f t="shared" si="16"/>
        <v>06</v>
      </c>
      <c r="O191" s="10">
        <v>1</v>
      </c>
      <c r="P191">
        <v>2</v>
      </c>
      <c r="Q191">
        <v>5</v>
      </c>
    </row>
    <row r="192" spans="1:17">
      <c r="A192" s="6">
        <v>12034</v>
      </c>
      <c r="B192" s="6" t="s">
        <v>232</v>
      </c>
      <c r="D192" s="6" t="str">
        <f t="shared" si="17"/>
        <v>通关精英关卡10-09</v>
      </c>
      <c r="F192" s="6">
        <v>2002</v>
      </c>
      <c r="G192" s="6">
        <v>11009</v>
      </c>
      <c r="H192" s="10" t="s">
        <v>1104</v>
      </c>
      <c r="I192" s="6">
        <f t="shared" si="11"/>
        <v>12035</v>
      </c>
      <c r="J192" s="6">
        <v>12033</v>
      </c>
      <c r="K192" s="6">
        <v>2</v>
      </c>
      <c r="L192" s="6">
        <f t="shared" si="15"/>
        <v>10</v>
      </c>
      <c r="M192" s="6" t="str">
        <f t="shared" si="16"/>
        <v>09</v>
      </c>
      <c r="O192" s="10">
        <v>1</v>
      </c>
      <c r="P192">
        <v>2</v>
      </c>
      <c r="Q192">
        <v>5</v>
      </c>
    </row>
    <row r="193" spans="1:17">
      <c r="A193" s="6">
        <v>12035</v>
      </c>
      <c r="B193" s="6" t="s">
        <v>233</v>
      </c>
      <c r="D193" s="6" t="str">
        <f t="shared" si="17"/>
        <v>通关精英关卡10-12</v>
      </c>
      <c r="F193" s="6">
        <v>2002</v>
      </c>
      <c r="G193" s="6">
        <v>11012</v>
      </c>
      <c r="H193" s="10" t="s">
        <v>1104</v>
      </c>
      <c r="I193" s="6">
        <f t="shared" si="11"/>
        <v>12036</v>
      </c>
      <c r="J193" s="6">
        <v>12034</v>
      </c>
      <c r="K193" s="6">
        <v>2</v>
      </c>
      <c r="L193" s="6">
        <f t="shared" si="15"/>
        <v>10</v>
      </c>
      <c r="M193" s="6" t="str">
        <f t="shared" si="16"/>
        <v>12</v>
      </c>
      <c r="O193" s="10">
        <v>1</v>
      </c>
      <c r="P193">
        <v>2</v>
      </c>
      <c r="Q193">
        <v>5</v>
      </c>
    </row>
    <row r="194" spans="1:17">
      <c r="A194" s="6">
        <v>12036</v>
      </c>
      <c r="B194" s="6" t="s">
        <v>234</v>
      </c>
      <c r="D194" s="6" t="str">
        <f t="shared" si="17"/>
        <v>通关精英关卡11-03</v>
      </c>
      <c r="F194" s="6">
        <v>2002</v>
      </c>
      <c r="G194" s="6">
        <v>11103</v>
      </c>
      <c r="H194" s="10" t="s">
        <v>1104</v>
      </c>
      <c r="I194" s="6">
        <f t="shared" si="11"/>
        <v>12037</v>
      </c>
      <c r="J194" s="6">
        <v>12035</v>
      </c>
      <c r="K194" s="6">
        <v>2</v>
      </c>
      <c r="L194" s="6">
        <f t="shared" si="15"/>
        <v>11</v>
      </c>
      <c r="M194" s="6" t="str">
        <f t="shared" si="16"/>
        <v>03</v>
      </c>
      <c r="O194" s="10">
        <v>1</v>
      </c>
      <c r="P194">
        <v>2</v>
      </c>
      <c r="Q194">
        <v>5</v>
      </c>
    </row>
    <row r="195" spans="1:17">
      <c r="A195" s="6">
        <v>12037</v>
      </c>
      <c r="B195" s="6" t="s">
        <v>235</v>
      </c>
      <c r="D195" s="6" t="str">
        <f t="shared" si="17"/>
        <v>通关精英关卡11-06</v>
      </c>
      <c r="F195" s="6">
        <v>2002</v>
      </c>
      <c r="G195" s="6">
        <v>11106</v>
      </c>
      <c r="H195" s="10" t="s">
        <v>1104</v>
      </c>
      <c r="I195" s="6">
        <f t="shared" si="11"/>
        <v>12038</v>
      </c>
      <c r="J195" s="6">
        <v>12036</v>
      </c>
      <c r="K195" s="6">
        <v>2</v>
      </c>
      <c r="L195" s="6">
        <f t="shared" si="15"/>
        <v>11</v>
      </c>
      <c r="M195" s="6" t="str">
        <f t="shared" si="16"/>
        <v>06</v>
      </c>
      <c r="O195" s="10">
        <v>1</v>
      </c>
      <c r="P195">
        <v>2</v>
      </c>
      <c r="Q195">
        <v>5</v>
      </c>
    </row>
    <row r="196" spans="1:17">
      <c r="A196" s="6">
        <v>12038</v>
      </c>
      <c r="B196" s="6" t="s">
        <v>236</v>
      </c>
      <c r="D196" s="6" t="str">
        <f t="shared" si="17"/>
        <v>通关精英关卡11-09</v>
      </c>
      <c r="F196" s="6">
        <v>2002</v>
      </c>
      <c r="G196" s="6">
        <v>11109</v>
      </c>
      <c r="H196" s="10" t="s">
        <v>1104</v>
      </c>
      <c r="I196" s="6">
        <f t="shared" ref="I196:I232" si="18">A197</f>
        <v>12039</v>
      </c>
      <c r="J196" s="6">
        <v>12037</v>
      </c>
      <c r="K196" s="6">
        <v>2</v>
      </c>
      <c r="L196" s="6">
        <f t="shared" si="15"/>
        <v>11</v>
      </c>
      <c r="M196" s="6" t="str">
        <f t="shared" si="16"/>
        <v>09</v>
      </c>
      <c r="O196" s="10">
        <v>1</v>
      </c>
      <c r="P196">
        <v>2</v>
      </c>
      <c r="Q196">
        <v>5</v>
      </c>
    </row>
    <row r="197" spans="1:17">
      <c r="A197" s="6">
        <v>12039</v>
      </c>
      <c r="B197" s="6" t="s">
        <v>237</v>
      </c>
      <c r="D197" s="6" t="str">
        <f t="shared" si="17"/>
        <v>通关精英关卡11-12</v>
      </c>
      <c r="F197" s="6">
        <v>2002</v>
      </c>
      <c r="G197" s="6">
        <v>11112</v>
      </c>
      <c r="H197" s="10" t="s">
        <v>1104</v>
      </c>
      <c r="I197" s="6">
        <f t="shared" si="18"/>
        <v>12040</v>
      </c>
      <c r="J197" s="6">
        <v>12038</v>
      </c>
      <c r="K197" s="6">
        <v>2</v>
      </c>
      <c r="L197" s="6">
        <f t="shared" si="15"/>
        <v>11</v>
      </c>
      <c r="M197" s="6" t="str">
        <f t="shared" si="16"/>
        <v>12</v>
      </c>
      <c r="O197" s="10">
        <v>1</v>
      </c>
      <c r="P197">
        <v>2</v>
      </c>
      <c r="Q197">
        <v>5</v>
      </c>
    </row>
    <row r="198" spans="1:17">
      <c r="A198" s="6">
        <v>12040</v>
      </c>
      <c r="B198" s="6" t="s">
        <v>238</v>
      </c>
      <c r="D198" s="6" t="str">
        <f t="shared" si="17"/>
        <v>通关精英关卡12-03</v>
      </c>
      <c r="F198" s="6">
        <v>2002</v>
      </c>
      <c r="G198" s="6">
        <v>11203</v>
      </c>
      <c r="H198" s="10" t="s">
        <v>1104</v>
      </c>
      <c r="I198" s="6">
        <f t="shared" si="18"/>
        <v>12041</v>
      </c>
      <c r="J198" s="6">
        <v>12039</v>
      </c>
      <c r="K198" s="6">
        <v>2</v>
      </c>
      <c r="L198" s="6">
        <f t="shared" si="15"/>
        <v>12</v>
      </c>
      <c r="M198" s="6" t="str">
        <f t="shared" si="16"/>
        <v>03</v>
      </c>
      <c r="O198" s="10">
        <v>1</v>
      </c>
      <c r="P198">
        <v>2</v>
      </c>
      <c r="Q198">
        <v>5</v>
      </c>
    </row>
    <row r="199" spans="1:17">
      <c r="A199" s="6">
        <v>12041</v>
      </c>
      <c r="B199" s="6" t="s">
        <v>239</v>
      </c>
      <c r="D199" s="6" t="str">
        <f t="shared" si="17"/>
        <v>通关精英关卡12-06</v>
      </c>
      <c r="F199" s="6">
        <v>2002</v>
      </c>
      <c r="G199" s="6">
        <v>11206</v>
      </c>
      <c r="H199" s="10" t="s">
        <v>1104</v>
      </c>
      <c r="I199" s="6">
        <f t="shared" si="18"/>
        <v>12042</v>
      </c>
      <c r="J199" s="6">
        <v>12040</v>
      </c>
      <c r="K199" s="6">
        <v>2</v>
      </c>
      <c r="L199" s="6">
        <f t="shared" si="15"/>
        <v>12</v>
      </c>
      <c r="M199" s="6" t="str">
        <f t="shared" si="16"/>
        <v>06</v>
      </c>
      <c r="O199" s="10">
        <v>1</v>
      </c>
      <c r="P199">
        <v>2</v>
      </c>
      <c r="Q199">
        <v>5</v>
      </c>
    </row>
    <row r="200" spans="1:17">
      <c r="A200" s="6">
        <v>12042</v>
      </c>
      <c r="B200" s="6" t="s">
        <v>240</v>
      </c>
      <c r="D200" s="6" t="str">
        <f t="shared" si="17"/>
        <v>通关精英关卡12-09</v>
      </c>
      <c r="F200" s="6">
        <v>2002</v>
      </c>
      <c r="G200" s="6">
        <v>11209</v>
      </c>
      <c r="H200" s="10" t="s">
        <v>1104</v>
      </c>
      <c r="I200" s="6">
        <f t="shared" si="18"/>
        <v>12043</v>
      </c>
      <c r="J200" s="6">
        <v>12041</v>
      </c>
      <c r="K200" s="6">
        <v>2</v>
      </c>
      <c r="L200" s="6">
        <f t="shared" si="15"/>
        <v>12</v>
      </c>
      <c r="M200" s="6" t="str">
        <f t="shared" si="16"/>
        <v>09</v>
      </c>
      <c r="O200" s="10">
        <v>1</v>
      </c>
      <c r="P200">
        <v>2</v>
      </c>
      <c r="Q200">
        <v>5</v>
      </c>
    </row>
    <row r="201" spans="1:17">
      <c r="A201" s="6">
        <v>12043</v>
      </c>
      <c r="B201" s="6" t="s">
        <v>241</v>
      </c>
      <c r="D201" s="6" t="str">
        <f t="shared" si="17"/>
        <v>通关精英关卡12-12</v>
      </c>
      <c r="F201" s="6">
        <v>2002</v>
      </c>
      <c r="G201" s="6">
        <v>11212</v>
      </c>
      <c r="H201" s="10" t="s">
        <v>1104</v>
      </c>
      <c r="I201" s="6">
        <f t="shared" si="18"/>
        <v>12044</v>
      </c>
      <c r="J201" s="6">
        <v>12042</v>
      </c>
      <c r="K201" s="6">
        <v>2</v>
      </c>
      <c r="L201" s="6">
        <f t="shared" si="15"/>
        <v>12</v>
      </c>
      <c r="M201" s="6" t="str">
        <f t="shared" si="16"/>
        <v>12</v>
      </c>
      <c r="O201" s="10">
        <v>1</v>
      </c>
      <c r="P201">
        <v>2</v>
      </c>
      <c r="Q201">
        <v>5</v>
      </c>
    </row>
    <row r="202" spans="1:17">
      <c r="A202" s="6">
        <v>12044</v>
      </c>
      <c r="B202" s="6" t="s">
        <v>242</v>
      </c>
      <c r="D202" s="6" t="str">
        <f t="shared" si="17"/>
        <v>通关精英关卡13-03</v>
      </c>
      <c r="F202" s="6">
        <v>2002</v>
      </c>
      <c r="G202" s="6">
        <v>11303</v>
      </c>
      <c r="H202" s="10" t="s">
        <v>1104</v>
      </c>
      <c r="I202" s="6">
        <f t="shared" si="18"/>
        <v>12045</v>
      </c>
      <c r="J202" s="6">
        <v>12043</v>
      </c>
      <c r="K202" s="6">
        <v>2</v>
      </c>
      <c r="L202" s="6">
        <f t="shared" si="15"/>
        <v>13</v>
      </c>
      <c r="M202" s="6" t="str">
        <f t="shared" si="16"/>
        <v>03</v>
      </c>
      <c r="O202" s="10">
        <v>1</v>
      </c>
      <c r="P202">
        <v>2</v>
      </c>
      <c r="Q202">
        <v>5</v>
      </c>
    </row>
    <row r="203" spans="1:17">
      <c r="A203" s="6">
        <v>12045</v>
      </c>
      <c r="B203" s="6" t="s">
        <v>243</v>
      </c>
      <c r="D203" s="6" t="str">
        <f t="shared" si="17"/>
        <v>通关精英关卡13-06</v>
      </c>
      <c r="F203" s="6">
        <v>2002</v>
      </c>
      <c r="G203" s="6">
        <v>11306</v>
      </c>
      <c r="H203" s="10" t="s">
        <v>1104</v>
      </c>
      <c r="I203" s="6">
        <f t="shared" si="18"/>
        <v>12046</v>
      </c>
      <c r="J203" s="6">
        <v>12044</v>
      </c>
      <c r="K203" s="6">
        <v>2</v>
      </c>
      <c r="L203" s="6">
        <f t="shared" si="15"/>
        <v>13</v>
      </c>
      <c r="M203" s="6" t="str">
        <f t="shared" si="16"/>
        <v>06</v>
      </c>
      <c r="O203" s="10">
        <v>1</v>
      </c>
      <c r="P203">
        <v>2</v>
      </c>
      <c r="Q203">
        <v>5</v>
      </c>
    </row>
    <row r="204" spans="1:17">
      <c r="A204" s="6">
        <v>12046</v>
      </c>
      <c r="B204" s="6" t="s">
        <v>244</v>
      </c>
      <c r="D204" s="6" t="str">
        <f t="shared" si="17"/>
        <v>通关精英关卡13-09</v>
      </c>
      <c r="F204" s="6">
        <v>2002</v>
      </c>
      <c r="G204" s="6">
        <v>11309</v>
      </c>
      <c r="H204" s="10" t="s">
        <v>1104</v>
      </c>
      <c r="I204" s="6">
        <f t="shared" si="18"/>
        <v>12047</v>
      </c>
      <c r="J204" s="6">
        <v>12045</v>
      </c>
      <c r="K204" s="6">
        <v>2</v>
      </c>
      <c r="L204" s="6">
        <f t="shared" si="15"/>
        <v>13</v>
      </c>
      <c r="M204" s="6" t="str">
        <f t="shared" si="16"/>
        <v>09</v>
      </c>
      <c r="O204" s="10">
        <v>1</v>
      </c>
      <c r="P204">
        <v>2</v>
      </c>
      <c r="Q204">
        <v>5</v>
      </c>
    </row>
    <row r="205" spans="1:17">
      <c r="A205" s="6">
        <v>12047</v>
      </c>
      <c r="B205" s="6" t="s">
        <v>245</v>
      </c>
      <c r="D205" s="6" t="str">
        <f t="shared" si="17"/>
        <v>通关精英关卡13-12</v>
      </c>
      <c r="F205" s="6">
        <v>2002</v>
      </c>
      <c r="G205" s="6">
        <v>11312</v>
      </c>
      <c r="H205" s="10" t="s">
        <v>1104</v>
      </c>
      <c r="I205" s="6">
        <f t="shared" si="18"/>
        <v>12048</v>
      </c>
      <c r="J205" s="6">
        <v>12046</v>
      </c>
      <c r="K205" s="6">
        <v>2</v>
      </c>
      <c r="L205" s="6">
        <f t="shared" si="15"/>
        <v>13</v>
      </c>
      <c r="M205" s="6" t="str">
        <f t="shared" si="16"/>
        <v>12</v>
      </c>
      <c r="O205" s="10">
        <v>1</v>
      </c>
      <c r="P205">
        <v>2</v>
      </c>
      <c r="Q205">
        <v>5</v>
      </c>
    </row>
    <row r="206" spans="1:17">
      <c r="A206" s="6">
        <v>12048</v>
      </c>
      <c r="B206" s="6" t="s">
        <v>246</v>
      </c>
      <c r="D206" s="6" t="str">
        <f t="shared" si="17"/>
        <v>通关精英关卡14-03</v>
      </c>
      <c r="F206" s="6">
        <v>2002</v>
      </c>
      <c r="G206" s="6">
        <v>11403</v>
      </c>
      <c r="H206" s="10" t="s">
        <v>1104</v>
      </c>
      <c r="I206" s="6">
        <f t="shared" si="18"/>
        <v>12049</v>
      </c>
      <c r="J206" s="6">
        <v>12047</v>
      </c>
      <c r="K206" s="6">
        <v>2</v>
      </c>
      <c r="L206" s="6">
        <f t="shared" si="15"/>
        <v>14</v>
      </c>
      <c r="M206" s="6" t="str">
        <f t="shared" si="16"/>
        <v>03</v>
      </c>
      <c r="O206" s="10">
        <v>1</v>
      </c>
      <c r="P206">
        <v>2</v>
      </c>
      <c r="Q206">
        <v>5</v>
      </c>
    </row>
    <row r="207" spans="1:17">
      <c r="A207" s="6">
        <v>12049</v>
      </c>
      <c r="B207" s="6" t="s">
        <v>247</v>
      </c>
      <c r="D207" s="6" t="str">
        <f t="shared" si="17"/>
        <v>通关精英关卡14-06</v>
      </c>
      <c r="F207" s="6">
        <v>2002</v>
      </c>
      <c r="G207" s="6">
        <v>11406</v>
      </c>
      <c r="H207" s="10" t="s">
        <v>1104</v>
      </c>
      <c r="I207" s="6">
        <f t="shared" si="18"/>
        <v>12050</v>
      </c>
      <c r="J207" s="6">
        <v>12048</v>
      </c>
      <c r="K207" s="6">
        <v>2</v>
      </c>
      <c r="L207" s="6">
        <f t="shared" si="15"/>
        <v>14</v>
      </c>
      <c r="M207" s="6" t="str">
        <f t="shared" si="16"/>
        <v>06</v>
      </c>
      <c r="O207" s="10">
        <v>1</v>
      </c>
      <c r="P207">
        <v>2</v>
      </c>
      <c r="Q207">
        <v>5</v>
      </c>
    </row>
    <row r="208" spans="1:17">
      <c r="A208" s="6">
        <v>12050</v>
      </c>
      <c r="B208" s="6" t="s">
        <v>248</v>
      </c>
      <c r="D208" s="6" t="str">
        <f t="shared" si="17"/>
        <v>通关精英关卡14-09</v>
      </c>
      <c r="F208" s="6">
        <v>2002</v>
      </c>
      <c r="G208" s="6">
        <v>11409</v>
      </c>
      <c r="H208" s="10" t="s">
        <v>1104</v>
      </c>
      <c r="I208" s="6">
        <f t="shared" si="18"/>
        <v>12051</v>
      </c>
      <c r="J208" s="6">
        <v>12049</v>
      </c>
      <c r="K208" s="6">
        <v>2</v>
      </c>
      <c r="L208" s="6">
        <f t="shared" si="15"/>
        <v>14</v>
      </c>
      <c r="M208" s="6" t="str">
        <f t="shared" si="16"/>
        <v>09</v>
      </c>
      <c r="O208" s="10">
        <v>1</v>
      </c>
      <c r="P208">
        <v>2</v>
      </c>
      <c r="Q208">
        <v>5</v>
      </c>
    </row>
    <row r="209" spans="1:17">
      <c r="A209" s="6">
        <v>12051</v>
      </c>
      <c r="B209" s="6" t="s">
        <v>249</v>
      </c>
      <c r="D209" s="6" t="str">
        <f t="shared" si="17"/>
        <v>通关精英关卡14-12</v>
      </c>
      <c r="F209" s="6">
        <v>2002</v>
      </c>
      <c r="G209" s="6">
        <v>11412</v>
      </c>
      <c r="H209" s="10" t="s">
        <v>1104</v>
      </c>
      <c r="I209" s="6">
        <f t="shared" si="18"/>
        <v>12052</v>
      </c>
      <c r="J209" s="6">
        <v>12050</v>
      </c>
      <c r="K209" s="6">
        <v>2</v>
      </c>
      <c r="L209" s="6">
        <f t="shared" si="15"/>
        <v>14</v>
      </c>
      <c r="M209" s="6" t="str">
        <f t="shared" si="16"/>
        <v>12</v>
      </c>
      <c r="O209" s="10">
        <v>1</v>
      </c>
      <c r="P209">
        <v>2</v>
      </c>
      <c r="Q209">
        <v>5</v>
      </c>
    </row>
    <row r="210" spans="1:17">
      <c r="A210" s="6">
        <v>12052</v>
      </c>
      <c r="B210" s="6" t="s">
        <v>250</v>
      </c>
      <c r="D210" s="6" t="str">
        <f t="shared" si="17"/>
        <v>通关精英关卡15-03</v>
      </c>
      <c r="F210" s="6">
        <v>2002</v>
      </c>
      <c r="G210" s="6">
        <v>11503</v>
      </c>
      <c r="H210" s="10" t="s">
        <v>1104</v>
      </c>
      <c r="I210" s="6">
        <f t="shared" si="18"/>
        <v>12053</v>
      </c>
      <c r="J210" s="6">
        <v>12051</v>
      </c>
      <c r="K210" s="6">
        <v>2</v>
      </c>
      <c r="L210" s="6">
        <f t="shared" si="15"/>
        <v>15</v>
      </c>
      <c r="M210" s="6" t="str">
        <f t="shared" si="16"/>
        <v>03</v>
      </c>
      <c r="O210" s="10">
        <v>1</v>
      </c>
      <c r="P210">
        <v>2</v>
      </c>
      <c r="Q210">
        <v>5</v>
      </c>
    </row>
    <row r="211" spans="1:17">
      <c r="A211" s="6">
        <v>12053</v>
      </c>
      <c r="B211" s="6" t="s">
        <v>251</v>
      </c>
      <c r="D211" s="6" t="str">
        <f t="shared" si="17"/>
        <v>通关精英关卡15-06</v>
      </c>
      <c r="F211" s="6">
        <v>2002</v>
      </c>
      <c r="G211" s="6">
        <v>11506</v>
      </c>
      <c r="H211" s="10" t="s">
        <v>1104</v>
      </c>
      <c r="I211" s="6">
        <f t="shared" si="18"/>
        <v>12054</v>
      </c>
      <c r="J211" s="6">
        <v>12052</v>
      </c>
      <c r="K211" s="6">
        <v>2</v>
      </c>
      <c r="L211" s="6">
        <f t="shared" si="15"/>
        <v>15</v>
      </c>
      <c r="M211" s="6" t="str">
        <f t="shared" si="16"/>
        <v>06</v>
      </c>
      <c r="O211" s="10">
        <v>1</v>
      </c>
      <c r="P211">
        <v>2</v>
      </c>
      <c r="Q211">
        <v>5</v>
      </c>
    </row>
    <row r="212" spans="1:17">
      <c r="A212" s="6">
        <v>12054</v>
      </c>
      <c r="B212" s="6" t="s">
        <v>252</v>
      </c>
      <c r="D212" s="6" t="str">
        <f t="shared" si="17"/>
        <v>通关精英关卡15-09</v>
      </c>
      <c r="F212" s="6">
        <v>2002</v>
      </c>
      <c r="G212" s="6">
        <v>11509</v>
      </c>
      <c r="H212" s="10" t="s">
        <v>1104</v>
      </c>
      <c r="I212" s="6">
        <f t="shared" si="18"/>
        <v>12055</v>
      </c>
      <c r="J212" s="6">
        <v>12053</v>
      </c>
      <c r="K212" s="6">
        <v>2</v>
      </c>
      <c r="L212" s="6">
        <f t="shared" si="15"/>
        <v>15</v>
      </c>
      <c r="M212" s="6" t="str">
        <f t="shared" si="16"/>
        <v>09</v>
      </c>
      <c r="O212" s="10">
        <v>1</v>
      </c>
      <c r="P212">
        <v>2</v>
      </c>
      <c r="Q212">
        <v>5</v>
      </c>
    </row>
    <row r="213" spans="1:17">
      <c r="A213" s="6">
        <v>12055</v>
      </c>
      <c r="B213" s="6" t="s">
        <v>253</v>
      </c>
      <c r="D213" s="6" t="str">
        <f t="shared" si="17"/>
        <v>通关精英关卡15-12</v>
      </c>
      <c r="F213" s="6">
        <v>2002</v>
      </c>
      <c r="G213" s="6">
        <v>11512</v>
      </c>
      <c r="H213" s="10" t="s">
        <v>1104</v>
      </c>
      <c r="I213" s="6">
        <f t="shared" si="18"/>
        <v>12056</v>
      </c>
      <c r="J213" s="6">
        <v>12054</v>
      </c>
      <c r="K213" s="6">
        <v>2</v>
      </c>
      <c r="L213" s="6">
        <f t="shared" si="15"/>
        <v>15</v>
      </c>
      <c r="M213" s="6" t="str">
        <f t="shared" si="16"/>
        <v>12</v>
      </c>
      <c r="O213" s="10">
        <v>1</v>
      </c>
      <c r="P213">
        <v>2</v>
      </c>
      <c r="Q213">
        <v>5</v>
      </c>
    </row>
    <row r="214" spans="1:17">
      <c r="A214" s="6">
        <v>12056</v>
      </c>
      <c r="B214" s="6" t="s">
        <v>254</v>
      </c>
      <c r="D214" s="6" t="str">
        <f t="shared" si="17"/>
        <v>通关精英关卡16-03</v>
      </c>
      <c r="F214" s="6">
        <v>2002</v>
      </c>
      <c r="G214" s="6">
        <v>11603</v>
      </c>
      <c r="H214" s="10" t="s">
        <v>1104</v>
      </c>
      <c r="I214" s="6">
        <f t="shared" si="18"/>
        <v>12057</v>
      </c>
      <c r="J214" s="6">
        <v>12055</v>
      </c>
      <c r="K214" s="6">
        <v>2</v>
      </c>
      <c r="L214" s="6">
        <f t="shared" si="15"/>
        <v>16</v>
      </c>
      <c r="M214" s="6" t="str">
        <f t="shared" si="16"/>
        <v>03</v>
      </c>
      <c r="O214" s="10">
        <v>1</v>
      </c>
      <c r="P214">
        <v>2</v>
      </c>
      <c r="Q214">
        <v>5</v>
      </c>
    </row>
    <row r="215" spans="1:17">
      <c r="A215" s="6">
        <v>12057</v>
      </c>
      <c r="B215" s="6" t="s">
        <v>255</v>
      </c>
      <c r="D215" s="6" t="str">
        <f t="shared" si="17"/>
        <v>通关精英关卡16-06</v>
      </c>
      <c r="F215" s="6">
        <v>2002</v>
      </c>
      <c r="G215" s="6">
        <v>11606</v>
      </c>
      <c r="H215" s="10" t="s">
        <v>1104</v>
      </c>
      <c r="I215" s="6">
        <f t="shared" si="18"/>
        <v>12058</v>
      </c>
      <c r="J215" s="6">
        <v>12056</v>
      </c>
      <c r="K215" s="6">
        <v>2</v>
      </c>
      <c r="L215" s="6">
        <f t="shared" si="15"/>
        <v>16</v>
      </c>
      <c r="M215" s="6" t="str">
        <f t="shared" si="16"/>
        <v>06</v>
      </c>
      <c r="O215" s="10">
        <v>1</v>
      </c>
      <c r="P215">
        <v>2</v>
      </c>
      <c r="Q215">
        <v>5</v>
      </c>
    </row>
    <row r="216" spans="1:17">
      <c r="A216" s="6">
        <v>12058</v>
      </c>
      <c r="B216" s="6" t="s">
        <v>256</v>
      </c>
      <c r="D216" s="6" t="str">
        <f t="shared" si="17"/>
        <v>通关精英关卡16-09</v>
      </c>
      <c r="F216" s="6">
        <v>2002</v>
      </c>
      <c r="G216" s="6">
        <v>11609</v>
      </c>
      <c r="H216" s="10" t="s">
        <v>1104</v>
      </c>
      <c r="I216" s="6">
        <f t="shared" si="18"/>
        <v>12059</v>
      </c>
      <c r="J216" s="6">
        <v>12057</v>
      </c>
      <c r="K216" s="6">
        <v>2</v>
      </c>
      <c r="L216" s="6">
        <f t="shared" si="15"/>
        <v>16</v>
      </c>
      <c r="M216" s="6" t="str">
        <f t="shared" si="16"/>
        <v>09</v>
      </c>
      <c r="O216" s="10">
        <v>1</v>
      </c>
      <c r="P216">
        <v>2</v>
      </c>
      <c r="Q216">
        <v>5</v>
      </c>
    </row>
    <row r="217" spans="1:17">
      <c r="A217" s="6">
        <v>12059</v>
      </c>
      <c r="B217" s="6" t="s">
        <v>257</v>
      </c>
      <c r="D217" s="6" t="str">
        <f t="shared" si="17"/>
        <v>通关精英关卡16-12</v>
      </c>
      <c r="F217" s="6">
        <v>2002</v>
      </c>
      <c r="G217" s="6">
        <v>11612</v>
      </c>
      <c r="H217" s="10" t="s">
        <v>1104</v>
      </c>
      <c r="I217" s="6">
        <f t="shared" si="18"/>
        <v>12060</v>
      </c>
      <c r="J217" s="6">
        <v>12058</v>
      </c>
      <c r="K217" s="6">
        <v>2</v>
      </c>
      <c r="L217" s="6">
        <f t="shared" si="15"/>
        <v>16</v>
      </c>
      <c r="M217" s="6" t="str">
        <f t="shared" si="16"/>
        <v>12</v>
      </c>
      <c r="O217" s="10">
        <v>1</v>
      </c>
      <c r="P217">
        <v>2</v>
      </c>
      <c r="Q217">
        <v>5</v>
      </c>
    </row>
    <row r="218" spans="1:17">
      <c r="A218" s="6">
        <v>12060</v>
      </c>
      <c r="B218" s="6" t="s">
        <v>258</v>
      </c>
      <c r="D218" s="6" t="str">
        <f t="shared" si="17"/>
        <v>通关精英关卡17-03</v>
      </c>
      <c r="F218" s="6">
        <v>2002</v>
      </c>
      <c r="G218" s="6">
        <v>11703</v>
      </c>
      <c r="H218" s="10" t="s">
        <v>1104</v>
      </c>
      <c r="I218" s="6">
        <f t="shared" si="18"/>
        <v>12061</v>
      </c>
      <c r="J218" s="6">
        <v>12059</v>
      </c>
      <c r="K218" s="6">
        <v>2</v>
      </c>
      <c r="L218" s="6">
        <f t="shared" si="15"/>
        <v>17</v>
      </c>
      <c r="M218" s="6" t="str">
        <f t="shared" si="16"/>
        <v>03</v>
      </c>
      <c r="O218" s="10">
        <v>1</v>
      </c>
      <c r="P218">
        <v>2</v>
      </c>
      <c r="Q218">
        <v>5</v>
      </c>
    </row>
    <row r="219" spans="1:17">
      <c r="A219" s="6">
        <v>12061</v>
      </c>
      <c r="B219" s="6" t="s">
        <v>259</v>
      </c>
      <c r="D219" s="6" t="str">
        <f t="shared" si="17"/>
        <v>通关精英关卡17-06</v>
      </c>
      <c r="F219" s="6">
        <v>2002</v>
      </c>
      <c r="G219" s="6">
        <v>11706</v>
      </c>
      <c r="H219" s="10" t="s">
        <v>1104</v>
      </c>
      <c r="I219" s="6">
        <f t="shared" si="18"/>
        <v>12062</v>
      </c>
      <c r="J219" s="6">
        <v>12060</v>
      </c>
      <c r="K219" s="6">
        <v>2</v>
      </c>
      <c r="L219" s="6">
        <f t="shared" si="15"/>
        <v>17</v>
      </c>
      <c r="M219" s="6" t="str">
        <f t="shared" si="16"/>
        <v>06</v>
      </c>
      <c r="O219" s="10">
        <v>1</v>
      </c>
      <c r="P219">
        <v>2</v>
      </c>
      <c r="Q219">
        <v>5</v>
      </c>
    </row>
    <row r="220" spans="1:17">
      <c r="A220" s="6">
        <v>12062</v>
      </c>
      <c r="B220" s="6" t="s">
        <v>260</v>
      </c>
      <c r="D220" s="6" t="str">
        <f t="shared" si="17"/>
        <v>通关精英关卡17-09</v>
      </c>
      <c r="F220" s="6">
        <v>2002</v>
      </c>
      <c r="G220" s="6">
        <v>11709</v>
      </c>
      <c r="H220" s="10" t="s">
        <v>1104</v>
      </c>
      <c r="I220" s="6">
        <f t="shared" si="18"/>
        <v>12063</v>
      </c>
      <c r="J220" s="6">
        <v>12061</v>
      </c>
      <c r="K220" s="6">
        <v>2</v>
      </c>
      <c r="L220" s="6">
        <f t="shared" si="15"/>
        <v>17</v>
      </c>
      <c r="M220" s="6" t="str">
        <f t="shared" si="16"/>
        <v>09</v>
      </c>
      <c r="O220" s="10">
        <v>1</v>
      </c>
      <c r="P220">
        <v>2</v>
      </c>
      <c r="Q220">
        <v>5</v>
      </c>
    </row>
    <row r="221" spans="1:17">
      <c r="A221" s="6">
        <v>12063</v>
      </c>
      <c r="B221" s="6" t="s">
        <v>261</v>
      </c>
      <c r="D221" s="6" t="str">
        <f t="shared" si="17"/>
        <v>通关精英关卡17-12</v>
      </c>
      <c r="F221" s="6">
        <v>2002</v>
      </c>
      <c r="G221" s="6">
        <v>11712</v>
      </c>
      <c r="H221" s="10" t="s">
        <v>1104</v>
      </c>
      <c r="I221" s="6">
        <f t="shared" si="18"/>
        <v>12064</v>
      </c>
      <c r="J221" s="6">
        <v>12062</v>
      </c>
      <c r="K221" s="6">
        <v>2</v>
      </c>
      <c r="L221" s="6">
        <f t="shared" si="15"/>
        <v>17</v>
      </c>
      <c r="M221" s="6" t="str">
        <f t="shared" si="16"/>
        <v>12</v>
      </c>
      <c r="O221" s="10">
        <v>1</v>
      </c>
      <c r="P221">
        <v>2</v>
      </c>
      <c r="Q221">
        <v>5</v>
      </c>
    </row>
    <row r="222" spans="1:17">
      <c r="A222" s="6">
        <v>12064</v>
      </c>
      <c r="B222" s="6" t="s">
        <v>262</v>
      </c>
      <c r="D222" s="6" t="str">
        <f t="shared" si="17"/>
        <v>通关精英关卡18-03</v>
      </c>
      <c r="F222" s="6">
        <v>2002</v>
      </c>
      <c r="G222" s="6">
        <v>11803</v>
      </c>
      <c r="H222" s="10" t="s">
        <v>1104</v>
      </c>
      <c r="I222" s="6">
        <f t="shared" si="18"/>
        <v>12065</v>
      </c>
      <c r="J222" s="6">
        <v>12063</v>
      </c>
      <c r="K222" s="6">
        <v>2</v>
      </c>
      <c r="L222" s="6">
        <f t="shared" si="15"/>
        <v>18</v>
      </c>
      <c r="M222" s="6" t="str">
        <f t="shared" si="16"/>
        <v>03</v>
      </c>
      <c r="O222" s="10">
        <v>1</v>
      </c>
      <c r="P222">
        <v>2</v>
      </c>
      <c r="Q222">
        <v>5</v>
      </c>
    </row>
    <row r="223" spans="1:17">
      <c r="A223" s="6">
        <v>12065</v>
      </c>
      <c r="B223" s="6" t="s">
        <v>263</v>
      </c>
      <c r="D223" s="6" t="str">
        <f t="shared" ref="D223:D233" si="19">"通关精英关卡"&amp;L223&amp;"-"&amp;M223</f>
        <v>通关精英关卡18-06</v>
      </c>
      <c r="F223" s="6">
        <v>2002</v>
      </c>
      <c r="G223" s="6">
        <v>11806</v>
      </c>
      <c r="H223" s="10" t="s">
        <v>1104</v>
      </c>
      <c r="I223" s="6">
        <f t="shared" si="18"/>
        <v>12066</v>
      </c>
      <c r="J223" s="6">
        <v>12064</v>
      </c>
      <c r="K223" s="6">
        <v>2</v>
      </c>
      <c r="L223" s="6">
        <f t="shared" ref="L223:L233" si="20">LEFT(G223,3)-100</f>
        <v>18</v>
      </c>
      <c r="M223" s="6" t="str">
        <f t="shared" ref="M223:M233" si="21">RIGHT(G223,2)</f>
        <v>06</v>
      </c>
      <c r="O223" s="10">
        <v>1</v>
      </c>
      <c r="P223">
        <v>2</v>
      </c>
      <c r="Q223">
        <v>5</v>
      </c>
    </row>
    <row r="224" spans="1:17">
      <c r="A224" s="6">
        <v>12066</v>
      </c>
      <c r="B224" s="6" t="s">
        <v>264</v>
      </c>
      <c r="D224" s="6" t="str">
        <f t="shared" si="19"/>
        <v>通关精英关卡18-09</v>
      </c>
      <c r="F224" s="6">
        <v>2002</v>
      </c>
      <c r="G224" s="6">
        <v>11809</v>
      </c>
      <c r="H224" s="10" t="s">
        <v>1104</v>
      </c>
      <c r="I224" s="6">
        <f t="shared" si="18"/>
        <v>12067</v>
      </c>
      <c r="J224" s="6">
        <v>12065</v>
      </c>
      <c r="K224" s="6">
        <v>2</v>
      </c>
      <c r="L224" s="6">
        <f t="shared" si="20"/>
        <v>18</v>
      </c>
      <c r="M224" s="6" t="str">
        <f t="shared" si="21"/>
        <v>09</v>
      </c>
      <c r="O224" s="10">
        <v>1</v>
      </c>
      <c r="P224">
        <v>2</v>
      </c>
      <c r="Q224">
        <v>5</v>
      </c>
    </row>
    <row r="225" spans="1:17">
      <c r="A225" s="6">
        <v>12067</v>
      </c>
      <c r="B225" s="6" t="s">
        <v>265</v>
      </c>
      <c r="D225" s="6" t="str">
        <f t="shared" si="19"/>
        <v>通关精英关卡18-12</v>
      </c>
      <c r="F225" s="6">
        <v>2002</v>
      </c>
      <c r="G225" s="6">
        <v>11812</v>
      </c>
      <c r="H225" s="10" t="s">
        <v>1104</v>
      </c>
      <c r="I225" s="6">
        <f t="shared" si="18"/>
        <v>12068</v>
      </c>
      <c r="J225" s="6">
        <v>12066</v>
      </c>
      <c r="K225" s="6">
        <v>2</v>
      </c>
      <c r="L225" s="6">
        <f t="shared" si="20"/>
        <v>18</v>
      </c>
      <c r="M225" s="6" t="str">
        <f t="shared" si="21"/>
        <v>12</v>
      </c>
      <c r="O225" s="10">
        <v>1</v>
      </c>
      <c r="P225">
        <v>2</v>
      </c>
      <c r="Q225">
        <v>5</v>
      </c>
    </row>
    <row r="226" spans="1:17">
      <c r="A226" s="6">
        <v>12068</v>
      </c>
      <c r="B226" s="6" t="s">
        <v>266</v>
      </c>
      <c r="D226" s="6" t="str">
        <f t="shared" si="19"/>
        <v>通关精英关卡19-03</v>
      </c>
      <c r="F226" s="6">
        <v>2002</v>
      </c>
      <c r="G226" s="6">
        <v>11903</v>
      </c>
      <c r="H226" s="10" t="s">
        <v>1104</v>
      </c>
      <c r="I226" s="6">
        <f t="shared" si="18"/>
        <v>12069</v>
      </c>
      <c r="J226" s="6">
        <v>12067</v>
      </c>
      <c r="K226" s="6">
        <v>2</v>
      </c>
      <c r="L226" s="6">
        <f t="shared" si="20"/>
        <v>19</v>
      </c>
      <c r="M226" s="6" t="str">
        <f t="shared" si="21"/>
        <v>03</v>
      </c>
      <c r="O226" s="10">
        <v>1</v>
      </c>
      <c r="P226">
        <v>2</v>
      </c>
      <c r="Q226">
        <v>5</v>
      </c>
    </row>
    <row r="227" spans="1:17">
      <c r="A227" s="6">
        <v>12069</v>
      </c>
      <c r="B227" s="6" t="s">
        <v>267</v>
      </c>
      <c r="D227" s="6" t="str">
        <f t="shared" si="19"/>
        <v>通关精英关卡19-06</v>
      </c>
      <c r="F227" s="6">
        <v>2002</v>
      </c>
      <c r="G227" s="6">
        <v>11906</v>
      </c>
      <c r="H227" s="10" t="s">
        <v>1104</v>
      </c>
      <c r="I227" s="6">
        <f t="shared" si="18"/>
        <v>12070</v>
      </c>
      <c r="J227" s="6">
        <v>12068</v>
      </c>
      <c r="K227" s="6">
        <v>2</v>
      </c>
      <c r="L227" s="6">
        <f t="shared" si="20"/>
        <v>19</v>
      </c>
      <c r="M227" s="6" t="str">
        <f t="shared" si="21"/>
        <v>06</v>
      </c>
      <c r="O227" s="10">
        <v>1</v>
      </c>
      <c r="P227">
        <v>2</v>
      </c>
      <c r="Q227">
        <v>5</v>
      </c>
    </row>
    <row r="228" spans="1:17">
      <c r="A228" s="6">
        <v>12070</v>
      </c>
      <c r="B228" s="6" t="s">
        <v>268</v>
      </c>
      <c r="D228" s="6" t="str">
        <f t="shared" si="19"/>
        <v>通关精英关卡19-09</v>
      </c>
      <c r="F228" s="6">
        <v>2002</v>
      </c>
      <c r="G228" s="6">
        <v>11909</v>
      </c>
      <c r="H228" s="10" t="s">
        <v>1104</v>
      </c>
      <c r="I228" s="6">
        <f t="shared" si="18"/>
        <v>12071</v>
      </c>
      <c r="J228" s="6">
        <v>12069</v>
      </c>
      <c r="K228" s="6">
        <v>2</v>
      </c>
      <c r="L228" s="6">
        <f t="shared" si="20"/>
        <v>19</v>
      </c>
      <c r="M228" s="6" t="str">
        <f t="shared" si="21"/>
        <v>09</v>
      </c>
      <c r="O228" s="10">
        <v>1</v>
      </c>
      <c r="P228">
        <v>2</v>
      </c>
      <c r="Q228">
        <v>5</v>
      </c>
    </row>
    <row r="229" spans="1:17">
      <c r="A229" s="6">
        <v>12071</v>
      </c>
      <c r="B229" s="6" t="s">
        <v>269</v>
      </c>
      <c r="D229" s="6" t="str">
        <f t="shared" si="19"/>
        <v>通关精英关卡19-12</v>
      </c>
      <c r="F229" s="6">
        <v>2002</v>
      </c>
      <c r="G229" s="6">
        <v>11912</v>
      </c>
      <c r="H229" s="10" t="s">
        <v>1104</v>
      </c>
      <c r="I229" s="6">
        <f t="shared" si="18"/>
        <v>12072</v>
      </c>
      <c r="J229" s="6">
        <v>12070</v>
      </c>
      <c r="K229" s="6">
        <v>2</v>
      </c>
      <c r="L229" s="6">
        <f t="shared" si="20"/>
        <v>19</v>
      </c>
      <c r="M229" s="6" t="str">
        <f t="shared" si="21"/>
        <v>12</v>
      </c>
      <c r="O229" s="10">
        <v>1</v>
      </c>
      <c r="P229">
        <v>2</v>
      </c>
      <c r="Q229">
        <v>5</v>
      </c>
    </row>
    <row r="230" spans="1:17">
      <c r="A230" s="6">
        <v>12072</v>
      </c>
      <c r="B230" s="6" t="s">
        <v>270</v>
      </c>
      <c r="D230" s="6" t="str">
        <f t="shared" si="19"/>
        <v>通关精英关卡20-03</v>
      </c>
      <c r="F230" s="6">
        <v>2002</v>
      </c>
      <c r="G230" s="6">
        <v>12003</v>
      </c>
      <c r="H230" s="10" t="s">
        <v>1104</v>
      </c>
      <c r="I230" s="6">
        <f t="shared" si="18"/>
        <v>12073</v>
      </c>
      <c r="J230" s="6">
        <v>12071</v>
      </c>
      <c r="K230" s="6">
        <v>2</v>
      </c>
      <c r="L230" s="6">
        <f t="shared" si="20"/>
        <v>20</v>
      </c>
      <c r="M230" s="6" t="str">
        <f t="shared" si="21"/>
        <v>03</v>
      </c>
      <c r="O230" s="10">
        <v>1</v>
      </c>
      <c r="P230">
        <v>2</v>
      </c>
      <c r="Q230">
        <v>5</v>
      </c>
    </row>
    <row r="231" spans="1:17">
      <c r="A231" s="6">
        <v>12073</v>
      </c>
      <c r="B231" s="6" t="s">
        <v>271</v>
      </c>
      <c r="D231" s="6" t="str">
        <f t="shared" si="19"/>
        <v>通关精英关卡20-06</v>
      </c>
      <c r="F231" s="6">
        <v>2002</v>
      </c>
      <c r="G231" s="6">
        <v>12006</v>
      </c>
      <c r="H231" s="10" t="s">
        <v>1104</v>
      </c>
      <c r="I231" s="6">
        <f t="shared" si="18"/>
        <v>12074</v>
      </c>
      <c r="J231" s="6">
        <v>12072</v>
      </c>
      <c r="K231" s="6">
        <v>2</v>
      </c>
      <c r="L231" s="6">
        <f t="shared" si="20"/>
        <v>20</v>
      </c>
      <c r="M231" s="6" t="str">
        <f t="shared" si="21"/>
        <v>06</v>
      </c>
      <c r="O231" s="10">
        <v>1</v>
      </c>
      <c r="P231">
        <v>2</v>
      </c>
      <c r="Q231">
        <v>5</v>
      </c>
    </row>
    <row r="232" spans="1:17">
      <c r="A232" s="6">
        <v>12074</v>
      </c>
      <c r="B232" s="6" t="s">
        <v>272</v>
      </c>
      <c r="D232" s="6" t="str">
        <f t="shared" si="19"/>
        <v>通关精英关卡20-09</v>
      </c>
      <c r="F232" s="6">
        <v>2002</v>
      </c>
      <c r="G232" s="6">
        <v>12009</v>
      </c>
      <c r="H232" s="10" t="s">
        <v>1104</v>
      </c>
      <c r="I232" s="6">
        <f t="shared" si="18"/>
        <v>12075</v>
      </c>
      <c r="J232" s="6">
        <v>12073</v>
      </c>
      <c r="K232" s="6">
        <v>2</v>
      </c>
      <c r="L232" s="6">
        <f t="shared" si="20"/>
        <v>20</v>
      </c>
      <c r="M232" s="6" t="str">
        <f t="shared" si="21"/>
        <v>09</v>
      </c>
      <c r="O232" s="10">
        <v>1</v>
      </c>
      <c r="P232">
        <v>2</v>
      </c>
      <c r="Q232">
        <v>5</v>
      </c>
    </row>
    <row r="233" spans="1:17">
      <c r="A233" s="6">
        <v>12075</v>
      </c>
      <c r="B233" s="6" t="s">
        <v>273</v>
      </c>
      <c r="D233" s="6" t="str">
        <f t="shared" si="19"/>
        <v>通关精英关卡20-12</v>
      </c>
      <c r="F233" s="6">
        <v>2002</v>
      </c>
      <c r="G233" s="6">
        <v>12012</v>
      </c>
      <c r="H233" s="10" t="s">
        <v>1104</v>
      </c>
      <c r="I233" s="6">
        <v>0</v>
      </c>
      <c r="J233" s="6">
        <v>12074</v>
      </c>
      <c r="K233" s="6">
        <v>2</v>
      </c>
      <c r="L233" s="6">
        <f t="shared" si="20"/>
        <v>20</v>
      </c>
      <c r="M233" s="6" t="str">
        <f t="shared" si="21"/>
        <v>12</v>
      </c>
      <c r="O233" s="10">
        <v>1</v>
      </c>
      <c r="P233">
        <v>2</v>
      </c>
      <c r="Q233">
        <v>5</v>
      </c>
    </row>
    <row r="234" spans="1:17" s="6" customFormat="1">
      <c r="A234" s="6">
        <v>13001</v>
      </c>
      <c r="B234" s="6" t="s">
        <v>939</v>
      </c>
      <c r="D234" s="6" t="str">
        <f>"强化韵纹至"&amp;LEFT(G234,1)&amp;"阶"&amp;RIGHT(G234,3)&amp;"级"</f>
        <v>强化韵纹至1阶010级</v>
      </c>
      <c r="F234" s="6">
        <v>2003</v>
      </c>
      <c r="G234" s="6">
        <v>1010</v>
      </c>
      <c r="H234" s="6" t="s">
        <v>1108</v>
      </c>
      <c r="I234" s="6">
        <f>A235</f>
        <v>13002</v>
      </c>
      <c r="J234" s="6">
        <v>0</v>
      </c>
      <c r="K234" s="6">
        <v>7</v>
      </c>
      <c r="O234" s="10">
        <v>1</v>
      </c>
      <c r="P234">
        <v>2</v>
      </c>
      <c r="Q234">
        <v>5</v>
      </c>
    </row>
    <row r="235" spans="1:17" s="6" customFormat="1">
      <c r="A235" s="6">
        <v>13002</v>
      </c>
      <c r="B235" s="6" t="s">
        <v>274</v>
      </c>
      <c r="D235" s="6" t="str">
        <f t="shared" ref="D235:D242" si="22">"强化韵纹至"&amp;LEFT(G235,1)&amp;"阶"&amp;RIGHT(G235,3)&amp;"级"</f>
        <v>强化韵纹至2阶016级</v>
      </c>
      <c r="F235" s="6">
        <v>2003</v>
      </c>
      <c r="G235" s="6">
        <v>2016</v>
      </c>
      <c r="H235" s="6" t="s">
        <v>1109</v>
      </c>
      <c r="I235" s="6">
        <f t="shared" ref="I235:I254" si="23">A236</f>
        <v>13003</v>
      </c>
      <c r="J235" s="6">
        <v>13001</v>
      </c>
      <c r="K235" s="6">
        <v>7</v>
      </c>
      <c r="O235" s="10">
        <v>1</v>
      </c>
      <c r="P235">
        <v>2</v>
      </c>
      <c r="Q235">
        <v>5</v>
      </c>
    </row>
    <row r="236" spans="1:17" s="6" customFormat="1">
      <c r="A236" s="6">
        <v>13003</v>
      </c>
      <c r="B236" s="6" t="s">
        <v>275</v>
      </c>
      <c r="D236" s="6" t="str">
        <f t="shared" si="22"/>
        <v>强化韵纹至3阶024级</v>
      </c>
      <c r="F236" s="6">
        <v>2003</v>
      </c>
      <c r="G236" s="6">
        <v>3024</v>
      </c>
      <c r="H236" s="6" t="s">
        <v>1110</v>
      </c>
      <c r="I236" s="6">
        <f t="shared" si="23"/>
        <v>13004</v>
      </c>
      <c r="J236" s="6">
        <v>13002</v>
      </c>
      <c r="K236" s="6">
        <v>7</v>
      </c>
      <c r="O236" s="10">
        <v>1</v>
      </c>
      <c r="P236">
        <v>2</v>
      </c>
      <c r="Q236">
        <v>5</v>
      </c>
    </row>
    <row r="237" spans="1:17" s="6" customFormat="1">
      <c r="A237" s="6">
        <v>13004</v>
      </c>
      <c r="B237" s="6" t="s">
        <v>276</v>
      </c>
      <c r="D237" s="6" t="str">
        <f t="shared" si="22"/>
        <v>强化韵纹至4阶032级</v>
      </c>
      <c r="F237" s="6">
        <v>2003</v>
      </c>
      <c r="G237" s="6">
        <v>4032</v>
      </c>
      <c r="H237" s="6" t="s">
        <v>1111</v>
      </c>
      <c r="I237" s="6">
        <f t="shared" si="23"/>
        <v>13005</v>
      </c>
      <c r="J237" s="6">
        <v>13003</v>
      </c>
      <c r="K237" s="6">
        <v>7</v>
      </c>
      <c r="O237" s="10">
        <v>1</v>
      </c>
      <c r="P237">
        <v>2</v>
      </c>
      <c r="Q237">
        <v>5</v>
      </c>
    </row>
    <row r="238" spans="1:17" s="6" customFormat="1">
      <c r="A238" s="6">
        <v>13005</v>
      </c>
      <c r="B238" s="6" t="s">
        <v>277</v>
      </c>
      <c r="D238" s="6" t="str">
        <f t="shared" si="22"/>
        <v>强化韵纹至5阶042级</v>
      </c>
      <c r="F238" s="6">
        <v>2003</v>
      </c>
      <c r="G238" s="6">
        <v>5042</v>
      </c>
      <c r="H238" s="6" t="s">
        <v>1112</v>
      </c>
      <c r="I238" s="6">
        <f t="shared" si="23"/>
        <v>13006</v>
      </c>
      <c r="J238" s="6">
        <v>13004</v>
      </c>
      <c r="K238" s="6">
        <v>7</v>
      </c>
      <c r="O238" s="10">
        <v>1</v>
      </c>
      <c r="P238">
        <v>2</v>
      </c>
      <c r="Q238">
        <v>5</v>
      </c>
    </row>
    <row r="239" spans="1:17" s="6" customFormat="1">
      <c r="A239" s="6">
        <v>13006</v>
      </c>
      <c r="B239" s="6" t="s">
        <v>278</v>
      </c>
      <c r="D239" s="6" t="str">
        <f t="shared" si="22"/>
        <v>强化韵纹至6阶053级</v>
      </c>
      <c r="F239" s="6">
        <v>2003</v>
      </c>
      <c r="G239" s="6">
        <v>6053</v>
      </c>
      <c r="H239" s="6" t="s">
        <v>1113</v>
      </c>
      <c r="I239" s="6">
        <f t="shared" si="23"/>
        <v>13007</v>
      </c>
      <c r="J239" s="6">
        <v>13005</v>
      </c>
      <c r="K239" s="6">
        <v>7</v>
      </c>
      <c r="O239" s="10">
        <v>1</v>
      </c>
      <c r="P239">
        <v>2</v>
      </c>
      <c r="Q239">
        <v>5</v>
      </c>
    </row>
    <row r="240" spans="1:17" s="6" customFormat="1">
      <c r="A240" s="6">
        <v>13007</v>
      </c>
      <c r="B240" s="6" t="s">
        <v>279</v>
      </c>
      <c r="D240" s="6" t="str">
        <f t="shared" si="22"/>
        <v>强化韵纹至7阶064级</v>
      </c>
      <c r="F240" s="6">
        <v>2003</v>
      </c>
      <c r="G240" s="6">
        <v>7064</v>
      </c>
      <c r="H240" s="6" t="s">
        <v>1114</v>
      </c>
      <c r="I240" s="6">
        <f t="shared" si="23"/>
        <v>13008</v>
      </c>
      <c r="J240" s="6">
        <v>13006</v>
      </c>
      <c r="K240" s="6">
        <v>7</v>
      </c>
      <c r="O240" s="10">
        <v>1</v>
      </c>
      <c r="P240">
        <v>2</v>
      </c>
      <c r="Q240">
        <v>5</v>
      </c>
    </row>
    <row r="241" spans="1:17" s="6" customFormat="1">
      <c r="A241" s="6">
        <v>13008</v>
      </c>
      <c r="B241" s="6" t="s">
        <v>280</v>
      </c>
      <c r="D241" s="6" t="str">
        <f t="shared" si="22"/>
        <v>强化韵纹至8阶081级</v>
      </c>
      <c r="F241" s="6">
        <v>2003</v>
      </c>
      <c r="G241" s="6">
        <v>8081</v>
      </c>
      <c r="H241" s="6" t="s">
        <v>1115</v>
      </c>
      <c r="I241" s="6">
        <f t="shared" si="23"/>
        <v>13009</v>
      </c>
      <c r="J241" s="6">
        <v>13007</v>
      </c>
      <c r="K241" s="6">
        <v>7</v>
      </c>
      <c r="O241" s="10">
        <v>1</v>
      </c>
      <c r="P241">
        <v>2</v>
      </c>
      <c r="Q241">
        <v>5</v>
      </c>
    </row>
    <row r="242" spans="1:17" s="6" customFormat="1">
      <c r="A242" s="6">
        <v>13009</v>
      </c>
      <c r="B242" s="6" t="s">
        <v>281</v>
      </c>
      <c r="D242" s="6" t="str">
        <f t="shared" si="22"/>
        <v>强化韵纹至9阶100级</v>
      </c>
      <c r="F242" s="6">
        <v>2003</v>
      </c>
      <c r="G242" s="6">
        <v>9100</v>
      </c>
      <c r="H242" s="6" t="s">
        <v>1116</v>
      </c>
      <c r="I242" s="6">
        <f t="shared" si="23"/>
        <v>13010</v>
      </c>
      <c r="J242" s="6">
        <v>13008</v>
      </c>
      <c r="K242" s="6">
        <v>7</v>
      </c>
      <c r="O242" s="10">
        <v>1</v>
      </c>
      <c r="P242">
        <v>2</v>
      </c>
      <c r="Q242">
        <v>5</v>
      </c>
    </row>
    <row r="243" spans="1:17" s="6" customFormat="1">
      <c r="A243" s="6">
        <v>13010</v>
      </c>
      <c r="B243" s="6" t="s">
        <v>282</v>
      </c>
      <c r="D243" s="6" t="str">
        <f t="shared" ref="D243" si="24">"强化韵纹至"&amp;LEFT(G243,2)&amp;"阶"&amp;RIGHT(G243,3)&amp;"级"</f>
        <v>强化韵纹至10阶132级</v>
      </c>
      <c r="F243" s="6">
        <v>2003</v>
      </c>
      <c r="G243" s="6">
        <v>10132</v>
      </c>
      <c r="H243" s="6" t="s">
        <v>1107</v>
      </c>
      <c r="I243" s="6">
        <v>0</v>
      </c>
      <c r="J243" s="6">
        <v>13009</v>
      </c>
      <c r="K243" s="6">
        <v>7</v>
      </c>
      <c r="O243" s="10">
        <v>1</v>
      </c>
      <c r="P243">
        <v>2</v>
      </c>
      <c r="Q243">
        <v>5</v>
      </c>
    </row>
    <row r="244" spans="1:17">
      <c r="A244" s="6">
        <v>15001</v>
      </c>
      <c r="B244" s="6" t="s">
        <v>941</v>
      </c>
      <c r="D244" s="6" t="s">
        <v>25</v>
      </c>
      <c r="F244" s="6">
        <v>2005</v>
      </c>
      <c r="G244" s="6">
        <v>1</v>
      </c>
      <c r="H244" s="6" t="s">
        <v>1117</v>
      </c>
      <c r="I244" s="6">
        <f t="shared" si="23"/>
        <v>15002</v>
      </c>
      <c r="J244" s="6">
        <v>0</v>
      </c>
      <c r="K244" s="6">
        <v>8</v>
      </c>
      <c r="O244" s="10">
        <v>1</v>
      </c>
      <c r="P244">
        <v>2</v>
      </c>
      <c r="Q244">
        <v>5</v>
      </c>
    </row>
    <row r="245" spans="1:17">
      <c r="A245" s="6">
        <v>15002</v>
      </c>
      <c r="B245" s="6" t="s">
        <v>283</v>
      </c>
      <c r="D245" s="6" t="s">
        <v>26</v>
      </c>
      <c r="F245" s="6">
        <v>2005</v>
      </c>
      <c r="G245" s="6">
        <v>2</v>
      </c>
      <c r="H245" s="6" t="s">
        <v>1118</v>
      </c>
      <c r="I245" s="6">
        <f t="shared" si="23"/>
        <v>15003</v>
      </c>
      <c r="J245" s="6">
        <v>15001</v>
      </c>
      <c r="K245" s="6">
        <v>8</v>
      </c>
      <c r="O245" s="10">
        <v>1</v>
      </c>
      <c r="P245">
        <v>2</v>
      </c>
      <c r="Q245">
        <v>5</v>
      </c>
    </row>
    <row r="246" spans="1:17">
      <c r="A246" s="6">
        <v>15003</v>
      </c>
      <c r="B246" s="6" t="s">
        <v>284</v>
      </c>
      <c r="D246" s="6" t="s">
        <v>27</v>
      </c>
      <c r="F246" s="6">
        <v>2005</v>
      </c>
      <c r="G246" s="6">
        <v>3</v>
      </c>
      <c r="H246" s="6" t="s">
        <v>1119</v>
      </c>
      <c r="I246" s="6">
        <f t="shared" si="23"/>
        <v>15004</v>
      </c>
      <c r="J246" s="6">
        <v>15002</v>
      </c>
      <c r="K246" s="6">
        <v>8</v>
      </c>
      <c r="O246" s="10">
        <v>1</v>
      </c>
      <c r="P246">
        <v>2</v>
      </c>
      <c r="Q246">
        <v>5</v>
      </c>
    </row>
    <row r="247" spans="1:17">
      <c r="A247" s="6">
        <v>15004</v>
      </c>
      <c r="B247" s="6" t="s">
        <v>285</v>
      </c>
      <c r="D247" s="6" t="s">
        <v>28</v>
      </c>
      <c r="F247" s="6">
        <v>2005</v>
      </c>
      <c r="G247" s="6">
        <v>4</v>
      </c>
      <c r="H247" s="6" t="s">
        <v>1120</v>
      </c>
      <c r="I247" s="6">
        <f t="shared" si="23"/>
        <v>15005</v>
      </c>
      <c r="J247" s="6">
        <v>15003</v>
      </c>
      <c r="K247" s="6">
        <v>8</v>
      </c>
      <c r="O247" s="10">
        <v>1</v>
      </c>
      <c r="P247">
        <v>2</v>
      </c>
      <c r="Q247">
        <v>5</v>
      </c>
    </row>
    <row r="248" spans="1:17">
      <c r="A248" s="6">
        <v>15005</v>
      </c>
      <c r="B248" s="6" t="s">
        <v>286</v>
      </c>
      <c r="D248" s="6" t="s">
        <v>29</v>
      </c>
      <c r="F248" s="6">
        <v>2005</v>
      </c>
      <c r="G248" s="6">
        <v>5</v>
      </c>
      <c r="H248" s="6" t="s">
        <v>1121</v>
      </c>
      <c r="I248" s="6">
        <f t="shared" si="23"/>
        <v>15006</v>
      </c>
      <c r="J248" s="6">
        <v>15004</v>
      </c>
      <c r="K248" s="6">
        <v>8</v>
      </c>
      <c r="O248" s="10">
        <v>1</v>
      </c>
      <c r="P248">
        <v>2</v>
      </c>
      <c r="Q248">
        <v>5</v>
      </c>
    </row>
    <row r="249" spans="1:17">
      <c r="A249" s="6">
        <v>15006</v>
      </c>
      <c r="B249" s="6" t="s">
        <v>287</v>
      </c>
      <c r="D249" s="6" t="s">
        <v>30</v>
      </c>
      <c r="F249" s="6">
        <v>2005</v>
      </c>
      <c r="G249" s="6">
        <v>6</v>
      </c>
      <c r="H249" s="6" t="s">
        <v>1122</v>
      </c>
      <c r="I249" s="6">
        <f t="shared" si="23"/>
        <v>15007</v>
      </c>
      <c r="J249" s="6">
        <v>15005</v>
      </c>
      <c r="K249" s="6">
        <v>8</v>
      </c>
      <c r="O249" s="10">
        <v>1</v>
      </c>
      <c r="P249">
        <v>2</v>
      </c>
      <c r="Q249">
        <v>5</v>
      </c>
    </row>
    <row r="250" spans="1:17">
      <c r="A250" s="6">
        <v>15007</v>
      </c>
      <c r="B250" s="6" t="s">
        <v>288</v>
      </c>
      <c r="D250" s="6" t="s">
        <v>31</v>
      </c>
      <c r="F250" s="6">
        <v>2005</v>
      </c>
      <c r="G250" s="6">
        <v>7</v>
      </c>
      <c r="H250" s="6" t="s">
        <v>1123</v>
      </c>
      <c r="I250" s="6">
        <f t="shared" si="23"/>
        <v>15008</v>
      </c>
      <c r="J250" s="6">
        <v>15006</v>
      </c>
      <c r="K250" s="6">
        <v>8</v>
      </c>
      <c r="O250" s="10">
        <v>1</v>
      </c>
      <c r="P250">
        <v>2</v>
      </c>
      <c r="Q250">
        <v>5</v>
      </c>
    </row>
    <row r="251" spans="1:17">
      <c r="A251" s="6">
        <v>15008</v>
      </c>
      <c r="B251" s="6" t="s">
        <v>289</v>
      </c>
      <c r="D251" s="6" t="s">
        <v>32</v>
      </c>
      <c r="F251" s="6">
        <v>2005</v>
      </c>
      <c r="G251" s="6">
        <v>8</v>
      </c>
      <c r="H251" s="6" t="s">
        <v>1124</v>
      </c>
      <c r="I251" s="6">
        <f t="shared" si="23"/>
        <v>15009</v>
      </c>
      <c r="J251" s="6">
        <v>15007</v>
      </c>
      <c r="K251" s="6">
        <v>8</v>
      </c>
      <c r="O251" s="10">
        <v>1</v>
      </c>
      <c r="P251">
        <v>2</v>
      </c>
      <c r="Q251">
        <v>5</v>
      </c>
    </row>
    <row r="252" spans="1:17">
      <c r="A252" s="6">
        <v>15009</v>
      </c>
      <c r="B252" s="6" t="s">
        <v>290</v>
      </c>
      <c r="D252" s="6" t="s">
        <v>33</v>
      </c>
      <c r="F252" s="6">
        <v>2005</v>
      </c>
      <c r="G252" s="6">
        <v>9</v>
      </c>
      <c r="H252" s="6" t="s">
        <v>1125</v>
      </c>
      <c r="I252" s="6">
        <f t="shared" si="23"/>
        <v>15010</v>
      </c>
      <c r="J252" s="6">
        <v>15008</v>
      </c>
      <c r="K252" s="6">
        <v>8</v>
      </c>
      <c r="O252" s="10">
        <v>1</v>
      </c>
      <c r="P252">
        <v>2</v>
      </c>
      <c r="Q252">
        <v>5</v>
      </c>
    </row>
    <row r="253" spans="1:17">
      <c r="A253" s="6">
        <v>15010</v>
      </c>
      <c r="B253" s="6" t="s">
        <v>291</v>
      </c>
      <c r="D253" s="6" t="s">
        <v>34</v>
      </c>
      <c r="F253" s="6">
        <v>2005</v>
      </c>
      <c r="G253" s="6">
        <v>10</v>
      </c>
      <c r="H253" s="6" t="s">
        <v>1126</v>
      </c>
      <c r="I253" s="6">
        <f t="shared" si="23"/>
        <v>15011</v>
      </c>
      <c r="J253" s="6">
        <v>15009</v>
      </c>
      <c r="K253" s="6">
        <v>8</v>
      </c>
      <c r="O253" s="10">
        <v>1</v>
      </c>
      <c r="P253">
        <v>2</v>
      </c>
      <c r="Q253">
        <v>5</v>
      </c>
    </row>
    <row r="254" spans="1:17">
      <c r="A254" s="6">
        <v>15011</v>
      </c>
      <c r="B254" s="6" t="s">
        <v>292</v>
      </c>
      <c r="D254" s="6" t="s">
        <v>35</v>
      </c>
      <c r="F254" s="6">
        <v>2005</v>
      </c>
      <c r="G254" s="6">
        <v>11</v>
      </c>
      <c r="H254" s="6" t="s">
        <v>1127</v>
      </c>
      <c r="I254" s="6">
        <f t="shared" si="23"/>
        <v>15012</v>
      </c>
      <c r="J254" s="6">
        <v>15010</v>
      </c>
      <c r="K254" s="6">
        <v>8</v>
      </c>
      <c r="O254" s="10">
        <v>1</v>
      </c>
      <c r="P254">
        <v>2</v>
      </c>
      <c r="Q254">
        <v>5</v>
      </c>
    </row>
    <row r="255" spans="1:17">
      <c r="A255" s="6">
        <v>15012</v>
      </c>
      <c r="B255" s="6" t="s">
        <v>293</v>
      </c>
      <c r="D255" s="6" t="s">
        <v>36</v>
      </c>
      <c r="F255" s="6">
        <v>2005</v>
      </c>
      <c r="G255" s="6">
        <v>12</v>
      </c>
      <c r="H255" s="6" t="s">
        <v>1128</v>
      </c>
      <c r="I255" s="6">
        <v>0</v>
      </c>
      <c r="J255" s="6">
        <v>15011</v>
      </c>
      <c r="K255" s="6">
        <v>8</v>
      </c>
      <c r="O255" s="10">
        <v>1</v>
      </c>
      <c r="P255">
        <v>2</v>
      </c>
      <c r="Q255">
        <v>5</v>
      </c>
    </row>
    <row r="256" spans="1:17">
      <c r="A256" s="6">
        <v>16001</v>
      </c>
      <c r="B256" s="6" t="s">
        <v>942</v>
      </c>
      <c r="D256" s="6" t="str">
        <f>"成功招募"&amp;G256&amp;"个京剧猫"</f>
        <v>成功招募1个京剧猫</v>
      </c>
      <c r="F256" s="6">
        <v>2006</v>
      </c>
      <c r="G256" s="6">
        <v>1</v>
      </c>
      <c r="H256" s="6" t="s">
        <v>1129</v>
      </c>
      <c r="I256" s="6">
        <f>A257</f>
        <v>16002</v>
      </c>
      <c r="J256" s="6">
        <v>0</v>
      </c>
      <c r="K256" s="6">
        <v>6</v>
      </c>
      <c r="O256" s="10">
        <v>1</v>
      </c>
      <c r="P256">
        <v>2</v>
      </c>
      <c r="Q256">
        <v>5</v>
      </c>
    </row>
    <row r="257" spans="1:17">
      <c r="A257" s="6">
        <v>16002</v>
      </c>
      <c r="B257" s="6" t="s">
        <v>37</v>
      </c>
      <c r="D257" s="6" t="str">
        <f t="shared" ref="D257:D264" si="25">"成功招募"&amp;G257&amp;"个京剧猫"</f>
        <v>成功招募6个京剧猫</v>
      </c>
      <c r="F257" s="6">
        <v>2006</v>
      </c>
      <c r="G257" s="6">
        <v>6</v>
      </c>
      <c r="H257" s="6" t="s">
        <v>1132</v>
      </c>
      <c r="I257" s="6">
        <f t="shared" ref="I257:I320" si="26">A258</f>
        <v>16003</v>
      </c>
      <c r="J257" s="6">
        <v>16001</v>
      </c>
      <c r="K257" s="6">
        <v>6</v>
      </c>
      <c r="O257" s="10">
        <v>1</v>
      </c>
      <c r="P257">
        <v>2</v>
      </c>
      <c r="Q257">
        <v>5</v>
      </c>
    </row>
    <row r="258" spans="1:17">
      <c r="A258" s="6">
        <v>16003</v>
      </c>
      <c r="B258" s="6" t="s">
        <v>38</v>
      </c>
      <c r="D258" s="6" t="str">
        <f t="shared" si="25"/>
        <v>成功招募11个京剧猫</v>
      </c>
      <c r="F258" s="6">
        <v>2006</v>
      </c>
      <c r="G258" s="6">
        <v>11</v>
      </c>
      <c r="H258" s="6" t="s">
        <v>1130</v>
      </c>
      <c r="I258" s="6">
        <f t="shared" si="26"/>
        <v>16004</v>
      </c>
      <c r="J258" s="6">
        <v>16002</v>
      </c>
      <c r="K258" s="6">
        <v>6</v>
      </c>
      <c r="O258" s="10">
        <v>1</v>
      </c>
      <c r="P258">
        <v>2</v>
      </c>
      <c r="Q258">
        <v>5</v>
      </c>
    </row>
    <row r="259" spans="1:17">
      <c r="A259" s="6">
        <v>16004</v>
      </c>
      <c r="B259" s="6" t="s">
        <v>39</v>
      </c>
      <c r="D259" s="6" t="str">
        <f t="shared" si="25"/>
        <v>成功招募16个京剧猫</v>
      </c>
      <c r="F259" s="6">
        <v>2006</v>
      </c>
      <c r="G259" s="6">
        <v>16</v>
      </c>
      <c r="H259" s="6" t="s">
        <v>1131</v>
      </c>
      <c r="I259" s="6">
        <f t="shared" si="26"/>
        <v>16005</v>
      </c>
      <c r="J259" s="6">
        <v>16003</v>
      </c>
      <c r="K259" s="6">
        <v>6</v>
      </c>
      <c r="O259" s="10">
        <v>1</v>
      </c>
      <c r="P259">
        <v>2</v>
      </c>
      <c r="Q259">
        <v>5</v>
      </c>
    </row>
    <row r="260" spans="1:17">
      <c r="A260" s="6">
        <v>16005</v>
      </c>
      <c r="B260" s="6" t="s">
        <v>40</v>
      </c>
      <c r="D260" s="6" t="str">
        <f t="shared" si="25"/>
        <v>成功招募21个京剧猫</v>
      </c>
      <c r="F260" s="6">
        <v>2006</v>
      </c>
      <c r="G260" s="6">
        <v>21</v>
      </c>
      <c r="H260" s="6" t="s">
        <v>1133</v>
      </c>
      <c r="I260" s="6">
        <f t="shared" si="26"/>
        <v>16006</v>
      </c>
      <c r="J260" s="6">
        <v>16004</v>
      </c>
      <c r="K260" s="6">
        <v>6</v>
      </c>
      <c r="O260" s="10">
        <v>1</v>
      </c>
      <c r="P260">
        <v>2</v>
      </c>
      <c r="Q260">
        <v>5</v>
      </c>
    </row>
    <row r="261" spans="1:17">
      <c r="A261" s="6">
        <v>16006</v>
      </c>
      <c r="B261" s="6" t="s">
        <v>41</v>
      </c>
      <c r="D261" s="6" t="str">
        <f t="shared" si="25"/>
        <v>成功招募26个京剧猫</v>
      </c>
      <c r="F261" s="6">
        <v>2006</v>
      </c>
      <c r="G261" s="6">
        <v>26</v>
      </c>
      <c r="H261" s="6" t="s">
        <v>1134</v>
      </c>
      <c r="I261" s="6">
        <f t="shared" si="26"/>
        <v>16007</v>
      </c>
      <c r="J261" s="6">
        <v>16005</v>
      </c>
      <c r="K261" s="6">
        <v>6</v>
      </c>
      <c r="O261" s="10">
        <v>1</v>
      </c>
      <c r="P261">
        <v>2</v>
      </c>
      <c r="Q261">
        <v>5</v>
      </c>
    </row>
    <row r="262" spans="1:17">
      <c r="A262" s="6">
        <v>16007</v>
      </c>
      <c r="B262" s="6" t="s">
        <v>42</v>
      </c>
      <c r="D262" s="6" t="str">
        <f t="shared" si="25"/>
        <v>成功招募31个京剧猫</v>
      </c>
      <c r="F262" s="6">
        <v>2006</v>
      </c>
      <c r="G262" s="6">
        <v>31</v>
      </c>
      <c r="H262" s="6" t="s">
        <v>1135</v>
      </c>
      <c r="I262" s="6">
        <f t="shared" si="26"/>
        <v>16008</v>
      </c>
      <c r="J262" s="6">
        <v>16006</v>
      </c>
      <c r="K262" s="6">
        <v>6</v>
      </c>
      <c r="O262" s="10">
        <v>1</v>
      </c>
      <c r="P262">
        <v>2</v>
      </c>
      <c r="Q262">
        <v>5</v>
      </c>
    </row>
    <row r="263" spans="1:17">
      <c r="A263" s="6">
        <v>16008</v>
      </c>
      <c r="B263" s="6" t="s">
        <v>43</v>
      </c>
      <c r="D263" s="6" t="str">
        <f t="shared" si="25"/>
        <v>成功招募36个京剧猫</v>
      </c>
      <c r="F263" s="6">
        <v>2006</v>
      </c>
      <c r="G263" s="6">
        <v>36</v>
      </c>
      <c r="H263" s="6" t="s">
        <v>1136</v>
      </c>
      <c r="I263" s="6">
        <f t="shared" si="26"/>
        <v>16009</v>
      </c>
      <c r="J263" s="6">
        <v>16007</v>
      </c>
      <c r="K263" s="6">
        <v>6</v>
      </c>
      <c r="O263" s="10">
        <v>1</v>
      </c>
      <c r="P263">
        <v>2</v>
      </c>
      <c r="Q263">
        <v>5</v>
      </c>
    </row>
    <row r="264" spans="1:17">
      <c r="A264" s="6">
        <v>16009</v>
      </c>
      <c r="B264" s="6" t="s">
        <v>44</v>
      </c>
      <c r="D264" s="6" t="str">
        <f t="shared" si="25"/>
        <v>成功招募41个京剧猫</v>
      </c>
      <c r="F264" s="6">
        <v>2006</v>
      </c>
      <c r="G264" s="6">
        <v>41</v>
      </c>
      <c r="H264" s="6" t="s">
        <v>1137</v>
      </c>
      <c r="I264" s="6">
        <v>0</v>
      </c>
      <c r="J264" s="6">
        <v>16008</v>
      </c>
      <c r="K264" s="6">
        <v>6</v>
      </c>
      <c r="O264" s="10">
        <v>1</v>
      </c>
      <c r="P264">
        <v>2</v>
      </c>
      <c r="Q264">
        <v>5</v>
      </c>
    </row>
    <row r="265" spans="1:17">
      <c r="A265" s="6">
        <v>17001</v>
      </c>
      <c r="B265" s="6" t="s">
        <v>943</v>
      </c>
      <c r="D265" s="6" t="str">
        <f>"角色等级达到"&amp;G265&amp;"级"</f>
        <v>角色等级达到1级</v>
      </c>
      <c r="F265" s="6">
        <v>2007</v>
      </c>
      <c r="G265" s="6">
        <v>1</v>
      </c>
      <c r="H265" s="6" t="s">
        <v>1138</v>
      </c>
      <c r="I265" s="6">
        <f t="shared" si="26"/>
        <v>17002</v>
      </c>
      <c r="J265" s="6">
        <v>0</v>
      </c>
      <c r="K265" s="6">
        <v>3</v>
      </c>
      <c r="O265" s="10">
        <v>1</v>
      </c>
      <c r="P265">
        <v>2</v>
      </c>
      <c r="Q265">
        <v>5</v>
      </c>
    </row>
    <row r="266" spans="1:17">
      <c r="A266" s="6">
        <v>17002</v>
      </c>
      <c r="B266" s="6" t="s">
        <v>294</v>
      </c>
      <c r="D266" s="6" t="str">
        <f t="shared" ref="D266:D329" si="27">"角色等级达到"&amp;G266&amp;"级"</f>
        <v>角色等级达到2级</v>
      </c>
      <c r="F266" s="6">
        <v>2007</v>
      </c>
      <c r="G266" s="6">
        <v>2</v>
      </c>
      <c r="H266" s="6" t="s">
        <v>1139</v>
      </c>
      <c r="I266" s="6">
        <f t="shared" si="26"/>
        <v>17003</v>
      </c>
      <c r="J266" s="6">
        <v>17001</v>
      </c>
      <c r="K266" s="6">
        <v>3</v>
      </c>
      <c r="O266" s="10">
        <v>1</v>
      </c>
      <c r="P266">
        <v>2</v>
      </c>
      <c r="Q266">
        <v>5</v>
      </c>
    </row>
    <row r="267" spans="1:17">
      <c r="A267" s="6">
        <v>17003</v>
      </c>
      <c r="B267" s="6" t="s">
        <v>295</v>
      </c>
      <c r="D267" s="6" t="str">
        <f t="shared" si="27"/>
        <v>角色等级达到3级</v>
      </c>
      <c r="F267" s="6">
        <v>2007</v>
      </c>
      <c r="G267" s="6">
        <v>3</v>
      </c>
      <c r="H267" s="6" t="s">
        <v>1140</v>
      </c>
      <c r="I267" s="6">
        <f t="shared" si="26"/>
        <v>17004</v>
      </c>
      <c r="J267" s="6">
        <v>17002</v>
      </c>
      <c r="K267" s="6">
        <v>3</v>
      </c>
      <c r="O267" s="10">
        <v>1</v>
      </c>
      <c r="P267">
        <v>2</v>
      </c>
      <c r="Q267">
        <v>5</v>
      </c>
    </row>
    <row r="268" spans="1:17">
      <c r="A268" s="6">
        <v>17004</v>
      </c>
      <c r="B268" s="6" t="s">
        <v>296</v>
      </c>
      <c r="D268" s="6" t="str">
        <f t="shared" si="27"/>
        <v>角色等级达到4级</v>
      </c>
      <c r="F268" s="6">
        <v>2007</v>
      </c>
      <c r="G268" s="6">
        <v>4</v>
      </c>
      <c r="H268" s="6" t="s">
        <v>1141</v>
      </c>
      <c r="I268" s="6">
        <f t="shared" si="26"/>
        <v>17005</v>
      </c>
      <c r="J268" s="6">
        <v>17003</v>
      </c>
      <c r="K268" s="6">
        <v>3</v>
      </c>
      <c r="O268" s="10">
        <v>1</v>
      </c>
      <c r="P268">
        <v>2</v>
      </c>
      <c r="Q268">
        <v>5</v>
      </c>
    </row>
    <row r="269" spans="1:17">
      <c r="A269" s="6">
        <v>17005</v>
      </c>
      <c r="B269" s="6" t="s">
        <v>297</v>
      </c>
      <c r="D269" s="6" t="str">
        <f t="shared" si="27"/>
        <v>角色等级达到5级</v>
      </c>
      <c r="F269" s="6">
        <v>2007</v>
      </c>
      <c r="G269" s="6">
        <v>5</v>
      </c>
      <c r="H269" s="6" t="s">
        <v>1142</v>
      </c>
      <c r="I269" s="6">
        <f t="shared" si="26"/>
        <v>17006</v>
      </c>
      <c r="J269" s="6">
        <v>17004</v>
      </c>
      <c r="K269" s="6">
        <v>3</v>
      </c>
      <c r="O269" s="10">
        <v>1</v>
      </c>
      <c r="P269">
        <v>2</v>
      </c>
      <c r="Q269">
        <v>5</v>
      </c>
    </row>
    <row r="270" spans="1:17">
      <c r="A270" s="6">
        <v>17006</v>
      </c>
      <c r="B270" s="6" t="s">
        <v>298</v>
      </c>
      <c r="D270" s="6" t="str">
        <f t="shared" si="27"/>
        <v>角色等级达到6级</v>
      </c>
      <c r="F270" s="6">
        <v>2007</v>
      </c>
      <c r="G270" s="6">
        <v>6</v>
      </c>
      <c r="H270" s="6" t="s">
        <v>1143</v>
      </c>
      <c r="I270" s="6">
        <f t="shared" si="26"/>
        <v>17007</v>
      </c>
      <c r="J270" s="6">
        <v>17005</v>
      </c>
      <c r="K270" s="6">
        <v>3</v>
      </c>
      <c r="O270" s="10">
        <v>1</v>
      </c>
      <c r="P270">
        <v>2</v>
      </c>
      <c r="Q270">
        <v>5</v>
      </c>
    </row>
    <row r="271" spans="1:17">
      <c r="A271" s="6">
        <v>17007</v>
      </c>
      <c r="B271" s="6" t="s">
        <v>299</v>
      </c>
      <c r="D271" s="6" t="str">
        <f t="shared" si="27"/>
        <v>角色等级达到7级</v>
      </c>
      <c r="F271" s="6">
        <v>2007</v>
      </c>
      <c r="G271" s="6">
        <v>7</v>
      </c>
      <c r="H271" s="6" t="s">
        <v>1144</v>
      </c>
      <c r="I271" s="6">
        <f t="shared" si="26"/>
        <v>17008</v>
      </c>
      <c r="J271" s="6">
        <v>17006</v>
      </c>
      <c r="K271" s="6">
        <v>3</v>
      </c>
      <c r="O271" s="10">
        <v>1</v>
      </c>
      <c r="P271">
        <v>2</v>
      </c>
      <c r="Q271">
        <v>5</v>
      </c>
    </row>
    <row r="272" spans="1:17">
      <c r="A272" s="6">
        <v>17008</v>
      </c>
      <c r="B272" s="6" t="s">
        <v>300</v>
      </c>
      <c r="D272" s="6" t="str">
        <f t="shared" si="27"/>
        <v>角色等级达到8级</v>
      </c>
      <c r="F272" s="6">
        <v>2007</v>
      </c>
      <c r="G272" s="6">
        <v>8</v>
      </c>
      <c r="H272" s="6" t="s">
        <v>1145</v>
      </c>
      <c r="I272" s="6">
        <f t="shared" si="26"/>
        <v>17009</v>
      </c>
      <c r="J272" s="6">
        <v>17007</v>
      </c>
      <c r="K272" s="6">
        <v>3</v>
      </c>
      <c r="O272" s="10">
        <v>1</v>
      </c>
      <c r="P272">
        <v>2</v>
      </c>
      <c r="Q272">
        <v>5</v>
      </c>
    </row>
    <row r="273" spans="1:17">
      <c r="A273" s="6">
        <v>17009</v>
      </c>
      <c r="B273" s="6" t="s">
        <v>301</v>
      </c>
      <c r="D273" s="6" t="str">
        <f t="shared" si="27"/>
        <v>角色等级达到9级</v>
      </c>
      <c r="F273" s="6">
        <v>2007</v>
      </c>
      <c r="G273" s="6">
        <v>9</v>
      </c>
      <c r="H273" s="6" t="s">
        <v>1146</v>
      </c>
      <c r="I273" s="6">
        <f t="shared" si="26"/>
        <v>17010</v>
      </c>
      <c r="J273" s="6">
        <v>17008</v>
      </c>
      <c r="K273" s="6">
        <v>3</v>
      </c>
      <c r="O273" s="10">
        <v>1</v>
      </c>
      <c r="P273">
        <v>2</v>
      </c>
      <c r="Q273">
        <v>5</v>
      </c>
    </row>
    <row r="274" spans="1:17">
      <c r="A274" s="6">
        <v>17010</v>
      </c>
      <c r="B274" s="6" t="s">
        <v>302</v>
      </c>
      <c r="D274" s="6" t="str">
        <f t="shared" si="27"/>
        <v>角色等级达到10级</v>
      </c>
      <c r="F274" s="6">
        <v>2007</v>
      </c>
      <c r="G274" s="6">
        <v>10</v>
      </c>
      <c r="H274" s="6" t="s">
        <v>1147</v>
      </c>
      <c r="I274" s="6">
        <f t="shared" si="26"/>
        <v>17011</v>
      </c>
      <c r="J274" s="6">
        <v>17009</v>
      </c>
      <c r="K274" s="6">
        <v>3</v>
      </c>
      <c r="O274" s="10">
        <v>1</v>
      </c>
      <c r="P274">
        <v>2</v>
      </c>
      <c r="Q274">
        <v>5</v>
      </c>
    </row>
    <row r="275" spans="1:17">
      <c r="A275" s="6">
        <v>17011</v>
      </c>
      <c r="B275" s="6" t="s">
        <v>303</v>
      </c>
      <c r="D275" s="6" t="str">
        <f t="shared" si="27"/>
        <v>角色等级达到11级</v>
      </c>
      <c r="F275" s="6">
        <v>2007</v>
      </c>
      <c r="G275" s="6">
        <v>11</v>
      </c>
      <c r="H275" s="6" t="s">
        <v>1148</v>
      </c>
      <c r="I275" s="6">
        <f t="shared" si="26"/>
        <v>17012</v>
      </c>
      <c r="J275" s="6">
        <v>17010</v>
      </c>
      <c r="K275" s="6">
        <v>3</v>
      </c>
      <c r="O275" s="10">
        <v>1</v>
      </c>
      <c r="P275">
        <v>2</v>
      </c>
      <c r="Q275">
        <v>5</v>
      </c>
    </row>
    <row r="276" spans="1:17">
      <c r="A276" s="6">
        <v>17012</v>
      </c>
      <c r="B276" s="6" t="s">
        <v>304</v>
      </c>
      <c r="D276" s="6" t="str">
        <f t="shared" si="27"/>
        <v>角色等级达到12级</v>
      </c>
      <c r="F276" s="6">
        <v>2007</v>
      </c>
      <c r="G276" s="6">
        <v>12</v>
      </c>
      <c r="H276" s="6" t="s">
        <v>1149</v>
      </c>
      <c r="I276" s="6">
        <f t="shared" si="26"/>
        <v>17013</v>
      </c>
      <c r="J276" s="6">
        <v>17011</v>
      </c>
      <c r="K276" s="6">
        <v>3</v>
      </c>
      <c r="O276" s="10">
        <v>1</v>
      </c>
      <c r="P276">
        <v>2</v>
      </c>
      <c r="Q276">
        <v>5</v>
      </c>
    </row>
    <row r="277" spans="1:17">
      <c r="A277" s="6">
        <v>17013</v>
      </c>
      <c r="B277" s="6" t="s">
        <v>305</v>
      </c>
      <c r="D277" s="6" t="str">
        <f t="shared" si="27"/>
        <v>角色等级达到13级</v>
      </c>
      <c r="F277" s="6">
        <v>2007</v>
      </c>
      <c r="G277" s="6">
        <v>13</v>
      </c>
      <c r="H277" s="6" t="s">
        <v>1150</v>
      </c>
      <c r="I277" s="6">
        <f t="shared" si="26"/>
        <v>17014</v>
      </c>
      <c r="J277" s="6">
        <v>17012</v>
      </c>
      <c r="K277" s="6">
        <v>3</v>
      </c>
      <c r="O277" s="10">
        <v>1</v>
      </c>
      <c r="P277">
        <v>2</v>
      </c>
      <c r="Q277">
        <v>5</v>
      </c>
    </row>
    <row r="278" spans="1:17">
      <c r="A278" s="6">
        <v>17014</v>
      </c>
      <c r="B278" s="6" t="s">
        <v>306</v>
      </c>
      <c r="D278" s="6" t="str">
        <f t="shared" si="27"/>
        <v>角色等级达到14级</v>
      </c>
      <c r="F278" s="6">
        <v>2007</v>
      </c>
      <c r="G278" s="6">
        <v>14</v>
      </c>
      <c r="H278" s="6" t="s">
        <v>1151</v>
      </c>
      <c r="I278" s="6">
        <f t="shared" si="26"/>
        <v>17015</v>
      </c>
      <c r="J278" s="6">
        <v>17013</v>
      </c>
      <c r="K278" s="6">
        <v>3</v>
      </c>
      <c r="O278" s="10">
        <v>1</v>
      </c>
      <c r="P278">
        <v>2</v>
      </c>
      <c r="Q278">
        <v>5</v>
      </c>
    </row>
    <row r="279" spans="1:17">
      <c r="A279" s="6">
        <v>17015</v>
      </c>
      <c r="B279" s="6" t="s">
        <v>307</v>
      </c>
      <c r="D279" s="6" t="str">
        <f t="shared" si="27"/>
        <v>角色等级达到15级</v>
      </c>
      <c r="F279" s="6">
        <v>2007</v>
      </c>
      <c r="G279" s="6">
        <v>15</v>
      </c>
      <c r="H279" s="6" t="s">
        <v>1152</v>
      </c>
      <c r="I279" s="6">
        <f t="shared" si="26"/>
        <v>17016</v>
      </c>
      <c r="J279" s="6">
        <v>17014</v>
      </c>
      <c r="K279" s="6">
        <v>3</v>
      </c>
      <c r="O279" s="10">
        <v>1</v>
      </c>
      <c r="P279">
        <v>2</v>
      </c>
      <c r="Q279">
        <v>5</v>
      </c>
    </row>
    <row r="280" spans="1:17">
      <c r="A280" s="6">
        <v>17016</v>
      </c>
      <c r="B280" s="6" t="s">
        <v>308</v>
      </c>
      <c r="D280" s="6" t="str">
        <f t="shared" si="27"/>
        <v>角色等级达到16级</v>
      </c>
      <c r="F280" s="6">
        <v>2007</v>
      </c>
      <c r="G280" s="6">
        <v>16</v>
      </c>
      <c r="H280" s="6" t="s">
        <v>1153</v>
      </c>
      <c r="I280" s="6">
        <f t="shared" si="26"/>
        <v>17017</v>
      </c>
      <c r="J280" s="6">
        <v>17015</v>
      </c>
      <c r="K280" s="6">
        <v>3</v>
      </c>
      <c r="O280" s="10">
        <v>1</v>
      </c>
      <c r="P280">
        <v>2</v>
      </c>
      <c r="Q280">
        <v>5</v>
      </c>
    </row>
    <row r="281" spans="1:17">
      <c r="A281" s="6">
        <v>17017</v>
      </c>
      <c r="B281" s="6" t="s">
        <v>309</v>
      </c>
      <c r="D281" s="6" t="str">
        <f t="shared" si="27"/>
        <v>角色等级达到17级</v>
      </c>
      <c r="F281" s="6">
        <v>2007</v>
      </c>
      <c r="G281" s="6">
        <v>17</v>
      </c>
      <c r="H281" s="6" t="s">
        <v>1154</v>
      </c>
      <c r="I281" s="6">
        <f t="shared" si="26"/>
        <v>17018</v>
      </c>
      <c r="J281" s="6">
        <v>17016</v>
      </c>
      <c r="K281" s="6">
        <v>3</v>
      </c>
      <c r="O281" s="10">
        <v>1</v>
      </c>
      <c r="P281">
        <v>2</v>
      </c>
      <c r="Q281">
        <v>5</v>
      </c>
    </row>
    <row r="282" spans="1:17">
      <c r="A282" s="6">
        <v>17018</v>
      </c>
      <c r="B282" s="6" t="s">
        <v>310</v>
      </c>
      <c r="D282" s="6" t="str">
        <f t="shared" si="27"/>
        <v>角色等级达到18级</v>
      </c>
      <c r="F282" s="6">
        <v>2007</v>
      </c>
      <c r="G282" s="6">
        <v>18</v>
      </c>
      <c r="H282" s="6" t="s">
        <v>1155</v>
      </c>
      <c r="I282" s="6">
        <f t="shared" si="26"/>
        <v>17019</v>
      </c>
      <c r="J282" s="6">
        <v>17017</v>
      </c>
      <c r="K282" s="6">
        <v>3</v>
      </c>
      <c r="O282" s="10">
        <v>1</v>
      </c>
      <c r="P282">
        <v>2</v>
      </c>
      <c r="Q282">
        <v>5</v>
      </c>
    </row>
    <row r="283" spans="1:17">
      <c r="A283" s="6">
        <v>17019</v>
      </c>
      <c r="B283" s="6" t="s">
        <v>311</v>
      </c>
      <c r="D283" s="6" t="str">
        <f t="shared" si="27"/>
        <v>角色等级达到19级</v>
      </c>
      <c r="F283" s="6">
        <v>2007</v>
      </c>
      <c r="G283" s="6">
        <v>19</v>
      </c>
      <c r="H283" s="6" t="s">
        <v>1156</v>
      </c>
      <c r="I283" s="6">
        <f t="shared" si="26"/>
        <v>17020</v>
      </c>
      <c r="J283" s="6">
        <v>17018</v>
      </c>
      <c r="K283" s="6">
        <v>3</v>
      </c>
      <c r="O283" s="10">
        <v>1</v>
      </c>
      <c r="P283">
        <v>2</v>
      </c>
      <c r="Q283">
        <v>5</v>
      </c>
    </row>
    <row r="284" spans="1:17">
      <c r="A284" s="6">
        <v>17020</v>
      </c>
      <c r="B284" s="6" t="s">
        <v>312</v>
      </c>
      <c r="D284" s="6" t="str">
        <f t="shared" si="27"/>
        <v>角色等级达到20级</v>
      </c>
      <c r="F284" s="6">
        <v>2007</v>
      </c>
      <c r="G284" s="6">
        <v>20</v>
      </c>
      <c r="H284" s="6" t="s">
        <v>1157</v>
      </c>
      <c r="I284" s="6">
        <f t="shared" si="26"/>
        <v>17021</v>
      </c>
      <c r="J284" s="6">
        <v>17019</v>
      </c>
      <c r="K284" s="6">
        <v>3</v>
      </c>
      <c r="O284" s="6">
        <v>1</v>
      </c>
      <c r="P284">
        <v>2</v>
      </c>
      <c r="Q284">
        <v>20</v>
      </c>
    </row>
    <row r="285" spans="1:17">
      <c r="A285" s="6">
        <v>17021</v>
      </c>
      <c r="B285" s="6" t="s">
        <v>313</v>
      </c>
      <c r="D285" s="6" t="str">
        <f t="shared" si="27"/>
        <v>角色等级达到21级</v>
      </c>
      <c r="F285" s="6">
        <v>2007</v>
      </c>
      <c r="G285" s="6">
        <v>21</v>
      </c>
      <c r="H285" s="6" t="s">
        <v>1158</v>
      </c>
      <c r="I285" s="6">
        <f t="shared" si="26"/>
        <v>17022</v>
      </c>
      <c r="J285" s="6">
        <v>17020</v>
      </c>
      <c r="K285" s="6">
        <v>3</v>
      </c>
      <c r="O285" s="6">
        <v>1</v>
      </c>
      <c r="P285">
        <v>2</v>
      </c>
      <c r="Q285">
        <v>50</v>
      </c>
    </row>
    <row r="286" spans="1:17">
      <c r="A286" s="6">
        <v>17022</v>
      </c>
      <c r="B286" s="6" t="s">
        <v>314</v>
      </c>
      <c r="D286" s="6" t="str">
        <f t="shared" si="27"/>
        <v>角色等级达到22级</v>
      </c>
      <c r="F286" s="6">
        <v>2007</v>
      </c>
      <c r="G286" s="6">
        <v>22</v>
      </c>
      <c r="H286" s="6" t="s">
        <v>1159</v>
      </c>
      <c r="I286" s="6">
        <f t="shared" si="26"/>
        <v>17023</v>
      </c>
      <c r="J286" s="6">
        <v>17021</v>
      </c>
      <c r="K286" s="6">
        <v>3</v>
      </c>
      <c r="O286" s="6">
        <v>1</v>
      </c>
      <c r="P286">
        <v>2</v>
      </c>
      <c r="Q286">
        <v>50</v>
      </c>
    </row>
    <row r="287" spans="1:17">
      <c r="A287" s="6">
        <v>17023</v>
      </c>
      <c r="B287" s="6" t="s">
        <v>315</v>
      </c>
      <c r="D287" s="6" t="str">
        <f t="shared" si="27"/>
        <v>角色等级达到23级</v>
      </c>
      <c r="F287" s="6">
        <v>2007</v>
      </c>
      <c r="G287" s="6">
        <v>23</v>
      </c>
      <c r="H287" s="6" t="s">
        <v>1160</v>
      </c>
      <c r="I287" s="6">
        <f t="shared" si="26"/>
        <v>17024</v>
      </c>
      <c r="J287" s="6">
        <v>17022</v>
      </c>
      <c r="K287" s="6">
        <v>3</v>
      </c>
      <c r="O287" s="6">
        <v>1</v>
      </c>
      <c r="P287">
        <v>2</v>
      </c>
      <c r="Q287">
        <v>100</v>
      </c>
    </row>
    <row r="288" spans="1:17">
      <c r="A288" s="6">
        <v>17024</v>
      </c>
      <c r="B288" s="6" t="s">
        <v>316</v>
      </c>
      <c r="D288" s="6" t="str">
        <f t="shared" si="27"/>
        <v>角色等级达到24级</v>
      </c>
      <c r="F288" s="6">
        <v>2007</v>
      </c>
      <c r="G288" s="6">
        <v>24</v>
      </c>
      <c r="H288" s="6" t="s">
        <v>1161</v>
      </c>
      <c r="I288" s="6">
        <f t="shared" si="26"/>
        <v>17025</v>
      </c>
      <c r="J288" s="6">
        <v>17023</v>
      </c>
      <c r="K288" s="6">
        <v>3</v>
      </c>
      <c r="O288" s="6">
        <v>1</v>
      </c>
      <c r="P288">
        <v>2</v>
      </c>
      <c r="Q288">
        <v>100</v>
      </c>
    </row>
    <row r="289" spans="1:17">
      <c r="A289" s="6">
        <v>17025</v>
      </c>
      <c r="B289" s="6" t="s">
        <v>317</v>
      </c>
      <c r="D289" s="6" t="str">
        <f t="shared" si="27"/>
        <v>角色等级达到25级</v>
      </c>
      <c r="F289" s="6">
        <v>2007</v>
      </c>
      <c r="G289" s="6">
        <v>25</v>
      </c>
      <c r="H289" s="6" t="s">
        <v>1162</v>
      </c>
      <c r="I289" s="6">
        <f t="shared" si="26"/>
        <v>17026</v>
      </c>
      <c r="J289" s="6">
        <v>17024</v>
      </c>
      <c r="K289" s="6">
        <v>3</v>
      </c>
      <c r="O289" s="6">
        <v>1</v>
      </c>
      <c r="P289">
        <v>2</v>
      </c>
      <c r="Q289">
        <v>100</v>
      </c>
    </row>
    <row r="290" spans="1:17">
      <c r="A290" s="6">
        <v>17026</v>
      </c>
      <c r="B290" s="6" t="s">
        <v>318</v>
      </c>
      <c r="D290" s="6" t="str">
        <f t="shared" si="27"/>
        <v>角色等级达到26级</v>
      </c>
      <c r="F290" s="6">
        <v>2007</v>
      </c>
      <c r="G290" s="6">
        <v>26</v>
      </c>
      <c r="H290" s="6" t="s">
        <v>1163</v>
      </c>
      <c r="I290" s="6">
        <f t="shared" si="26"/>
        <v>17027</v>
      </c>
      <c r="J290" s="6">
        <v>17025</v>
      </c>
      <c r="K290" s="6">
        <v>3</v>
      </c>
      <c r="O290" s="6">
        <v>1</v>
      </c>
      <c r="P290">
        <v>2</v>
      </c>
      <c r="Q290">
        <v>100</v>
      </c>
    </row>
    <row r="291" spans="1:17">
      <c r="A291" s="6">
        <v>17027</v>
      </c>
      <c r="B291" s="6" t="s">
        <v>319</v>
      </c>
      <c r="D291" s="6" t="str">
        <f t="shared" si="27"/>
        <v>角色等级达到27级</v>
      </c>
      <c r="F291" s="6">
        <v>2007</v>
      </c>
      <c r="G291" s="6">
        <v>27</v>
      </c>
      <c r="H291" s="6" t="s">
        <v>1164</v>
      </c>
      <c r="I291" s="6">
        <f t="shared" si="26"/>
        <v>17028</v>
      </c>
      <c r="J291" s="6">
        <v>17026</v>
      </c>
      <c r="K291" s="6">
        <v>3</v>
      </c>
      <c r="O291" s="6">
        <v>1</v>
      </c>
      <c r="P291">
        <v>2</v>
      </c>
      <c r="Q291">
        <v>100</v>
      </c>
    </row>
    <row r="292" spans="1:17">
      <c r="A292" s="6">
        <v>17028</v>
      </c>
      <c r="B292" s="6" t="s">
        <v>320</v>
      </c>
      <c r="D292" s="6" t="str">
        <f t="shared" si="27"/>
        <v>角色等级达到28级</v>
      </c>
      <c r="F292" s="6">
        <v>2007</v>
      </c>
      <c r="G292" s="6">
        <v>28</v>
      </c>
      <c r="H292" s="6" t="s">
        <v>1165</v>
      </c>
      <c r="I292" s="6">
        <f t="shared" si="26"/>
        <v>17029</v>
      </c>
      <c r="J292" s="6">
        <v>17027</v>
      </c>
      <c r="K292" s="6">
        <v>3</v>
      </c>
      <c r="O292" s="6">
        <v>1</v>
      </c>
      <c r="P292">
        <v>2</v>
      </c>
      <c r="Q292">
        <v>100</v>
      </c>
    </row>
    <row r="293" spans="1:17">
      <c r="A293" s="6">
        <v>17029</v>
      </c>
      <c r="B293" s="6" t="s">
        <v>321</v>
      </c>
      <c r="D293" s="6" t="str">
        <f t="shared" si="27"/>
        <v>角色等级达到29级</v>
      </c>
      <c r="F293" s="6">
        <v>2007</v>
      </c>
      <c r="G293" s="6">
        <v>29</v>
      </c>
      <c r="H293" s="6" t="s">
        <v>1166</v>
      </c>
      <c r="I293" s="6">
        <f t="shared" si="26"/>
        <v>17030</v>
      </c>
      <c r="J293" s="6">
        <v>17028</v>
      </c>
      <c r="K293" s="6">
        <v>3</v>
      </c>
      <c r="O293" s="6">
        <v>1</v>
      </c>
      <c r="P293">
        <v>2</v>
      </c>
      <c r="Q293">
        <v>100</v>
      </c>
    </row>
    <row r="294" spans="1:17">
      <c r="A294" s="6">
        <v>17030</v>
      </c>
      <c r="B294" s="6" t="s">
        <v>322</v>
      </c>
      <c r="D294" s="6" t="str">
        <f t="shared" si="27"/>
        <v>角色等级达到30级</v>
      </c>
      <c r="F294" s="6">
        <v>2007</v>
      </c>
      <c r="G294" s="6">
        <v>30</v>
      </c>
      <c r="H294" s="6" t="s">
        <v>1167</v>
      </c>
      <c r="I294" s="6">
        <f t="shared" si="26"/>
        <v>17031</v>
      </c>
      <c r="J294" s="6">
        <v>17029</v>
      </c>
      <c r="K294" s="6">
        <v>3</v>
      </c>
      <c r="O294" s="6">
        <v>1</v>
      </c>
      <c r="P294">
        <v>2</v>
      </c>
      <c r="Q294">
        <v>100</v>
      </c>
    </row>
    <row r="295" spans="1:17">
      <c r="A295" s="6">
        <v>17031</v>
      </c>
      <c r="B295" s="6" t="s">
        <v>323</v>
      </c>
      <c r="D295" s="6" t="str">
        <f t="shared" si="27"/>
        <v>角色等级达到31级</v>
      </c>
      <c r="F295" s="6">
        <v>2007</v>
      </c>
      <c r="G295" s="6">
        <v>31</v>
      </c>
      <c r="H295" s="6" t="s">
        <v>1168</v>
      </c>
      <c r="I295" s="6">
        <f t="shared" si="26"/>
        <v>17032</v>
      </c>
      <c r="J295" s="6">
        <v>17030</v>
      </c>
      <c r="K295" s="6">
        <v>3</v>
      </c>
      <c r="O295" s="6">
        <v>1</v>
      </c>
      <c r="P295">
        <v>2</v>
      </c>
      <c r="Q295">
        <v>100</v>
      </c>
    </row>
    <row r="296" spans="1:17">
      <c r="A296" s="6">
        <v>17032</v>
      </c>
      <c r="B296" s="6" t="s">
        <v>324</v>
      </c>
      <c r="D296" s="6" t="str">
        <f t="shared" si="27"/>
        <v>角色等级达到32级</v>
      </c>
      <c r="F296" s="6">
        <v>2007</v>
      </c>
      <c r="G296" s="6">
        <v>32</v>
      </c>
      <c r="H296" s="6" t="s">
        <v>1169</v>
      </c>
      <c r="I296" s="6">
        <f t="shared" si="26"/>
        <v>17033</v>
      </c>
      <c r="J296" s="6">
        <v>17031</v>
      </c>
      <c r="K296" s="6">
        <v>3</v>
      </c>
      <c r="O296" s="6">
        <v>1</v>
      </c>
      <c r="P296">
        <v>2</v>
      </c>
      <c r="Q296">
        <v>100</v>
      </c>
    </row>
    <row r="297" spans="1:17">
      <c r="A297" s="6">
        <v>17033</v>
      </c>
      <c r="B297" s="6" t="s">
        <v>325</v>
      </c>
      <c r="D297" s="6" t="str">
        <f t="shared" si="27"/>
        <v>角色等级达到33级</v>
      </c>
      <c r="F297" s="6">
        <v>2007</v>
      </c>
      <c r="G297" s="6">
        <v>33</v>
      </c>
      <c r="H297" s="6" t="s">
        <v>1170</v>
      </c>
      <c r="I297" s="6">
        <f t="shared" si="26"/>
        <v>17034</v>
      </c>
      <c r="J297" s="6">
        <v>17032</v>
      </c>
      <c r="K297" s="6">
        <v>3</v>
      </c>
      <c r="O297" s="6">
        <v>1</v>
      </c>
      <c r="P297">
        <v>2</v>
      </c>
      <c r="Q297">
        <v>100</v>
      </c>
    </row>
    <row r="298" spans="1:17">
      <c r="A298" s="6">
        <v>17034</v>
      </c>
      <c r="B298" s="6" t="s">
        <v>326</v>
      </c>
      <c r="D298" s="6" t="str">
        <f t="shared" si="27"/>
        <v>角色等级达到34级</v>
      </c>
      <c r="F298" s="6">
        <v>2007</v>
      </c>
      <c r="G298" s="6">
        <v>34</v>
      </c>
      <c r="H298" s="6" t="s">
        <v>1171</v>
      </c>
      <c r="I298" s="6">
        <f t="shared" si="26"/>
        <v>17035</v>
      </c>
      <c r="J298" s="6">
        <v>17033</v>
      </c>
      <c r="K298" s="6">
        <v>3</v>
      </c>
      <c r="O298" s="6">
        <v>1</v>
      </c>
      <c r="P298">
        <v>2</v>
      </c>
      <c r="Q298">
        <v>100</v>
      </c>
    </row>
    <row r="299" spans="1:17">
      <c r="A299" s="6">
        <v>17035</v>
      </c>
      <c r="B299" s="6" t="s">
        <v>327</v>
      </c>
      <c r="D299" s="6" t="str">
        <f t="shared" si="27"/>
        <v>角色等级达到35级</v>
      </c>
      <c r="F299" s="6">
        <v>2007</v>
      </c>
      <c r="G299" s="6">
        <v>35</v>
      </c>
      <c r="H299" s="6" t="s">
        <v>1172</v>
      </c>
      <c r="I299" s="6">
        <f t="shared" si="26"/>
        <v>17036</v>
      </c>
      <c r="J299" s="6">
        <v>17034</v>
      </c>
      <c r="K299" s="6">
        <v>3</v>
      </c>
      <c r="O299" s="6">
        <v>1</v>
      </c>
      <c r="P299">
        <v>2</v>
      </c>
      <c r="Q299">
        <v>100</v>
      </c>
    </row>
    <row r="300" spans="1:17">
      <c r="A300" s="6">
        <v>17036</v>
      </c>
      <c r="B300" s="6" t="s">
        <v>328</v>
      </c>
      <c r="D300" s="6" t="str">
        <f t="shared" si="27"/>
        <v>角色等级达到36级</v>
      </c>
      <c r="F300" s="6">
        <v>2007</v>
      </c>
      <c r="G300" s="6">
        <v>36</v>
      </c>
      <c r="H300" s="6" t="s">
        <v>1173</v>
      </c>
      <c r="I300" s="6">
        <f t="shared" si="26"/>
        <v>17037</v>
      </c>
      <c r="J300" s="6">
        <v>17035</v>
      </c>
      <c r="K300" s="6">
        <v>3</v>
      </c>
      <c r="O300" s="6">
        <v>1</v>
      </c>
      <c r="P300">
        <v>2</v>
      </c>
      <c r="Q300">
        <v>100</v>
      </c>
    </row>
    <row r="301" spans="1:17">
      <c r="A301" s="6">
        <v>17037</v>
      </c>
      <c r="B301" s="6" t="s">
        <v>329</v>
      </c>
      <c r="D301" s="6" t="str">
        <f t="shared" si="27"/>
        <v>角色等级达到37级</v>
      </c>
      <c r="F301" s="6">
        <v>2007</v>
      </c>
      <c r="G301" s="6">
        <v>37</v>
      </c>
      <c r="H301" s="6" t="s">
        <v>1174</v>
      </c>
      <c r="I301" s="6">
        <f t="shared" si="26"/>
        <v>17038</v>
      </c>
      <c r="J301" s="6">
        <v>17036</v>
      </c>
      <c r="K301" s="6">
        <v>3</v>
      </c>
      <c r="O301" s="6">
        <v>1</v>
      </c>
      <c r="P301">
        <v>2</v>
      </c>
      <c r="Q301">
        <v>100</v>
      </c>
    </row>
    <row r="302" spans="1:17">
      <c r="A302" s="6">
        <v>17038</v>
      </c>
      <c r="B302" s="6" t="s">
        <v>330</v>
      </c>
      <c r="D302" s="6" t="str">
        <f t="shared" si="27"/>
        <v>角色等级达到38级</v>
      </c>
      <c r="F302" s="6">
        <v>2007</v>
      </c>
      <c r="G302" s="6">
        <v>38</v>
      </c>
      <c r="H302" s="6" t="s">
        <v>1175</v>
      </c>
      <c r="I302" s="6">
        <f t="shared" si="26"/>
        <v>17039</v>
      </c>
      <c r="J302" s="6">
        <v>17037</v>
      </c>
      <c r="K302" s="6">
        <v>3</v>
      </c>
      <c r="O302" s="6">
        <v>1</v>
      </c>
      <c r="P302">
        <v>2</v>
      </c>
      <c r="Q302">
        <v>100</v>
      </c>
    </row>
    <row r="303" spans="1:17">
      <c r="A303" s="6">
        <v>17039</v>
      </c>
      <c r="B303" s="6" t="s">
        <v>331</v>
      </c>
      <c r="D303" s="6" t="str">
        <f t="shared" si="27"/>
        <v>角色等级达到39级</v>
      </c>
      <c r="F303" s="6">
        <v>2007</v>
      </c>
      <c r="G303" s="6">
        <v>39</v>
      </c>
      <c r="H303" s="6" t="s">
        <v>1176</v>
      </c>
      <c r="I303" s="6">
        <f t="shared" si="26"/>
        <v>17040</v>
      </c>
      <c r="J303" s="6">
        <v>17038</v>
      </c>
      <c r="K303" s="6">
        <v>3</v>
      </c>
      <c r="O303" s="6">
        <v>1</v>
      </c>
      <c r="P303">
        <v>2</v>
      </c>
      <c r="Q303">
        <v>100</v>
      </c>
    </row>
    <row r="304" spans="1:17">
      <c r="A304" s="6">
        <v>17040</v>
      </c>
      <c r="B304" s="6" t="s">
        <v>332</v>
      </c>
      <c r="D304" s="6" t="str">
        <f t="shared" si="27"/>
        <v>角色等级达到40级</v>
      </c>
      <c r="F304" s="6">
        <v>2007</v>
      </c>
      <c r="G304" s="6">
        <v>40</v>
      </c>
      <c r="H304" s="6" t="s">
        <v>1177</v>
      </c>
      <c r="I304" s="6">
        <f t="shared" si="26"/>
        <v>17041</v>
      </c>
      <c r="J304" s="6">
        <v>17039</v>
      </c>
      <c r="K304" s="6">
        <v>3</v>
      </c>
      <c r="O304" s="6">
        <v>1</v>
      </c>
      <c r="P304">
        <v>2</v>
      </c>
      <c r="Q304">
        <v>100</v>
      </c>
    </row>
    <row r="305" spans="1:17">
      <c r="A305" s="6">
        <v>17041</v>
      </c>
      <c r="B305" s="6" t="s">
        <v>333</v>
      </c>
      <c r="D305" s="6" t="str">
        <f t="shared" si="27"/>
        <v>角色等级达到41级</v>
      </c>
      <c r="F305" s="6">
        <v>2007</v>
      </c>
      <c r="G305" s="6">
        <v>41</v>
      </c>
      <c r="H305" s="6" t="s">
        <v>1178</v>
      </c>
      <c r="I305" s="6">
        <f t="shared" si="26"/>
        <v>17042</v>
      </c>
      <c r="J305" s="6">
        <v>17040</v>
      </c>
      <c r="K305" s="6">
        <v>3</v>
      </c>
      <c r="O305" s="6">
        <v>1</v>
      </c>
      <c r="P305">
        <v>2</v>
      </c>
      <c r="Q305">
        <v>100</v>
      </c>
    </row>
    <row r="306" spans="1:17">
      <c r="A306" s="6">
        <v>17042</v>
      </c>
      <c r="B306" s="6" t="s">
        <v>334</v>
      </c>
      <c r="D306" s="6" t="str">
        <f t="shared" si="27"/>
        <v>角色等级达到42级</v>
      </c>
      <c r="F306" s="6">
        <v>2007</v>
      </c>
      <c r="G306" s="6">
        <v>42</v>
      </c>
      <c r="H306" s="6" t="s">
        <v>1179</v>
      </c>
      <c r="I306" s="6">
        <f t="shared" si="26"/>
        <v>17043</v>
      </c>
      <c r="J306" s="6">
        <v>17041</v>
      </c>
      <c r="K306" s="6">
        <v>3</v>
      </c>
      <c r="O306" s="6">
        <v>1</v>
      </c>
      <c r="P306">
        <v>2</v>
      </c>
      <c r="Q306">
        <v>100</v>
      </c>
    </row>
    <row r="307" spans="1:17">
      <c r="A307" s="6">
        <v>17043</v>
      </c>
      <c r="B307" s="6" t="s">
        <v>335</v>
      </c>
      <c r="D307" s="6" t="str">
        <f t="shared" si="27"/>
        <v>角色等级达到43级</v>
      </c>
      <c r="F307" s="6">
        <v>2007</v>
      </c>
      <c r="G307" s="6">
        <v>43</v>
      </c>
      <c r="H307" s="6" t="s">
        <v>1180</v>
      </c>
      <c r="I307" s="6">
        <f t="shared" si="26"/>
        <v>17044</v>
      </c>
      <c r="J307" s="6">
        <v>17042</v>
      </c>
      <c r="K307" s="6">
        <v>3</v>
      </c>
      <c r="O307" s="6">
        <v>1</v>
      </c>
      <c r="P307">
        <v>2</v>
      </c>
      <c r="Q307">
        <v>100</v>
      </c>
    </row>
    <row r="308" spans="1:17">
      <c r="A308" s="6">
        <v>17044</v>
      </c>
      <c r="B308" s="6" t="s">
        <v>336</v>
      </c>
      <c r="D308" s="6" t="str">
        <f t="shared" si="27"/>
        <v>角色等级达到44级</v>
      </c>
      <c r="F308" s="6">
        <v>2007</v>
      </c>
      <c r="G308" s="6">
        <v>44</v>
      </c>
      <c r="H308" s="6" t="s">
        <v>1181</v>
      </c>
      <c r="I308" s="6">
        <f t="shared" si="26"/>
        <v>17045</v>
      </c>
      <c r="J308" s="6">
        <v>17043</v>
      </c>
      <c r="K308" s="6">
        <v>3</v>
      </c>
      <c r="O308" s="6">
        <v>1</v>
      </c>
      <c r="P308">
        <v>2</v>
      </c>
      <c r="Q308">
        <v>100</v>
      </c>
    </row>
    <row r="309" spans="1:17">
      <c r="A309" s="6">
        <v>17045</v>
      </c>
      <c r="B309" s="6" t="s">
        <v>337</v>
      </c>
      <c r="D309" s="6" t="str">
        <f t="shared" si="27"/>
        <v>角色等级达到45级</v>
      </c>
      <c r="F309" s="6">
        <v>2007</v>
      </c>
      <c r="G309" s="6">
        <v>45</v>
      </c>
      <c r="H309" s="6" t="s">
        <v>1182</v>
      </c>
      <c r="I309" s="6">
        <f t="shared" si="26"/>
        <v>17046</v>
      </c>
      <c r="J309" s="6">
        <v>17044</v>
      </c>
      <c r="K309" s="6">
        <v>3</v>
      </c>
      <c r="O309" s="6">
        <v>1</v>
      </c>
      <c r="P309">
        <v>2</v>
      </c>
      <c r="Q309">
        <v>100</v>
      </c>
    </row>
    <row r="310" spans="1:17">
      <c r="A310" s="6">
        <v>17046</v>
      </c>
      <c r="B310" s="6" t="s">
        <v>338</v>
      </c>
      <c r="D310" s="6" t="str">
        <f t="shared" si="27"/>
        <v>角色等级达到46级</v>
      </c>
      <c r="F310" s="6">
        <v>2007</v>
      </c>
      <c r="G310" s="6">
        <v>46</v>
      </c>
      <c r="H310" s="6" t="s">
        <v>1183</v>
      </c>
      <c r="I310" s="6">
        <f t="shared" si="26"/>
        <v>17047</v>
      </c>
      <c r="J310" s="6">
        <v>17045</v>
      </c>
      <c r="K310" s="6">
        <v>3</v>
      </c>
      <c r="O310" s="6">
        <v>1</v>
      </c>
      <c r="P310">
        <v>2</v>
      </c>
      <c r="Q310">
        <v>200</v>
      </c>
    </row>
    <row r="311" spans="1:17">
      <c r="A311" s="6">
        <v>17047</v>
      </c>
      <c r="B311" s="6" t="s">
        <v>339</v>
      </c>
      <c r="D311" s="6" t="str">
        <f t="shared" si="27"/>
        <v>角色等级达到47级</v>
      </c>
      <c r="F311" s="6">
        <v>2007</v>
      </c>
      <c r="G311" s="6">
        <v>47</v>
      </c>
      <c r="H311" s="6" t="s">
        <v>1184</v>
      </c>
      <c r="I311" s="6">
        <f t="shared" si="26"/>
        <v>17048</v>
      </c>
      <c r="J311" s="6">
        <v>17046</v>
      </c>
      <c r="K311" s="6">
        <v>3</v>
      </c>
      <c r="O311" s="6">
        <v>1</v>
      </c>
      <c r="P311">
        <v>2</v>
      </c>
      <c r="Q311">
        <v>200</v>
      </c>
    </row>
    <row r="312" spans="1:17">
      <c r="A312" s="6">
        <v>17048</v>
      </c>
      <c r="B312" s="6" t="s">
        <v>340</v>
      </c>
      <c r="D312" s="6" t="str">
        <f t="shared" si="27"/>
        <v>角色等级达到48级</v>
      </c>
      <c r="F312" s="6">
        <v>2007</v>
      </c>
      <c r="G312" s="6">
        <v>48</v>
      </c>
      <c r="H312" s="6" t="s">
        <v>1185</v>
      </c>
      <c r="I312" s="6">
        <f t="shared" si="26"/>
        <v>17049</v>
      </c>
      <c r="J312" s="6">
        <v>17047</v>
      </c>
      <c r="K312" s="6">
        <v>3</v>
      </c>
      <c r="O312" s="6">
        <v>1</v>
      </c>
      <c r="P312">
        <v>2</v>
      </c>
      <c r="Q312">
        <v>300</v>
      </c>
    </row>
    <row r="313" spans="1:17">
      <c r="A313" s="6">
        <v>17049</v>
      </c>
      <c r="B313" s="6" t="s">
        <v>341</v>
      </c>
      <c r="D313" s="6" t="str">
        <f t="shared" si="27"/>
        <v>角色等级达到49级</v>
      </c>
      <c r="F313" s="6">
        <v>2007</v>
      </c>
      <c r="G313" s="6">
        <v>49</v>
      </c>
      <c r="H313" s="6" t="s">
        <v>1186</v>
      </c>
      <c r="I313" s="6">
        <f t="shared" si="26"/>
        <v>17050</v>
      </c>
      <c r="J313" s="6">
        <v>17048</v>
      </c>
      <c r="K313" s="6">
        <v>3</v>
      </c>
      <c r="O313" s="6">
        <v>1</v>
      </c>
      <c r="P313">
        <v>2</v>
      </c>
      <c r="Q313">
        <v>300</v>
      </c>
    </row>
    <row r="314" spans="1:17">
      <c r="A314" s="6">
        <v>17050</v>
      </c>
      <c r="B314" s="6" t="s">
        <v>342</v>
      </c>
      <c r="D314" s="6" t="str">
        <f t="shared" si="27"/>
        <v>角色等级达到50级</v>
      </c>
      <c r="F314" s="6">
        <v>2007</v>
      </c>
      <c r="G314" s="6">
        <v>50</v>
      </c>
      <c r="H314" s="6" t="s">
        <v>1187</v>
      </c>
      <c r="I314" s="6">
        <f t="shared" si="26"/>
        <v>17051</v>
      </c>
      <c r="J314" s="6">
        <v>17049</v>
      </c>
      <c r="K314" s="6">
        <v>3</v>
      </c>
      <c r="O314" s="6">
        <v>1</v>
      </c>
      <c r="P314">
        <v>2</v>
      </c>
      <c r="Q314">
        <v>300</v>
      </c>
    </row>
    <row r="315" spans="1:17">
      <c r="A315" s="6">
        <v>17051</v>
      </c>
      <c r="B315" s="6" t="s">
        <v>343</v>
      </c>
      <c r="D315" s="6" t="str">
        <f t="shared" si="27"/>
        <v>角色等级达到51级</v>
      </c>
      <c r="F315" s="6">
        <v>2007</v>
      </c>
      <c r="G315" s="6">
        <v>51</v>
      </c>
      <c r="H315" s="6" t="s">
        <v>1188</v>
      </c>
      <c r="I315" s="6">
        <f t="shared" si="26"/>
        <v>17052</v>
      </c>
      <c r="J315" s="6">
        <v>17050</v>
      </c>
      <c r="K315" s="6">
        <v>3</v>
      </c>
      <c r="O315" s="6">
        <v>1</v>
      </c>
      <c r="P315">
        <v>2</v>
      </c>
      <c r="Q315">
        <v>1000</v>
      </c>
    </row>
    <row r="316" spans="1:17">
      <c r="A316" s="6">
        <v>17052</v>
      </c>
      <c r="B316" s="6" t="s">
        <v>344</v>
      </c>
      <c r="D316" s="6" t="str">
        <f t="shared" si="27"/>
        <v>角色等级达到52级</v>
      </c>
      <c r="F316" s="6">
        <v>2007</v>
      </c>
      <c r="G316" s="6">
        <v>52</v>
      </c>
      <c r="H316" s="6" t="s">
        <v>1189</v>
      </c>
      <c r="I316" s="6">
        <f t="shared" si="26"/>
        <v>17053</v>
      </c>
      <c r="J316" s="6">
        <v>17051</v>
      </c>
      <c r="K316" s="6">
        <v>3</v>
      </c>
      <c r="O316" s="6">
        <v>1</v>
      </c>
      <c r="P316">
        <v>2</v>
      </c>
      <c r="Q316">
        <v>1000</v>
      </c>
    </row>
    <row r="317" spans="1:17">
      <c r="A317" s="6">
        <v>17053</v>
      </c>
      <c r="B317" s="6" t="s">
        <v>345</v>
      </c>
      <c r="D317" s="6" t="str">
        <f t="shared" si="27"/>
        <v>角色等级达到53级</v>
      </c>
      <c r="F317" s="6">
        <v>2007</v>
      </c>
      <c r="G317" s="6">
        <v>53</v>
      </c>
      <c r="H317" s="6" t="s">
        <v>1190</v>
      </c>
      <c r="I317" s="6">
        <f t="shared" si="26"/>
        <v>17054</v>
      </c>
      <c r="J317" s="6">
        <v>17052</v>
      </c>
      <c r="K317" s="6">
        <v>3</v>
      </c>
      <c r="O317" s="10">
        <v>1</v>
      </c>
      <c r="P317">
        <v>3</v>
      </c>
      <c r="Q317">
        <v>10</v>
      </c>
    </row>
    <row r="318" spans="1:17">
      <c r="A318" s="6">
        <v>17054</v>
      </c>
      <c r="B318" s="6" t="s">
        <v>346</v>
      </c>
      <c r="D318" s="6" t="str">
        <f t="shared" si="27"/>
        <v>角色等级达到54级</v>
      </c>
      <c r="F318" s="6">
        <v>2007</v>
      </c>
      <c r="G318" s="6">
        <v>54</v>
      </c>
      <c r="H318" s="6" t="s">
        <v>1191</v>
      </c>
      <c r="I318" s="6">
        <f t="shared" si="26"/>
        <v>17055</v>
      </c>
      <c r="J318" s="6">
        <v>17053</v>
      </c>
      <c r="K318" s="6">
        <v>3</v>
      </c>
      <c r="O318" s="10">
        <v>1</v>
      </c>
      <c r="P318">
        <v>3</v>
      </c>
      <c r="Q318">
        <v>10</v>
      </c>
    </row>
    <row r="319" spans="1:17">
      <c r="A319" s="6">
        <v>17055</v>
      </c>
      <c r="B319" s="6" t="s">
        <v>347</v>
      </c>
      <c r="D319" s="6" t="str">
        <f t="shared" si="27"/>
        <v>角色等级达到55级</v>
      </c>
      <c r="F319" s="6">
        <v>2007</v>
      </c>
      <c r="G319" s="6">
        <v>55</v>
      </c>
      <c r="H319" s="6" t="s">
        <v>1192</v>
      </c>
      <c r="I319" s="6">
        <f t="shared" si="26"/>
        <v>17056</v>
      </c>
      <c r="J319" s="6">
        <v>17054</v>
      </c>
      <c r="K319" s="6">
        <v>3</v>
      </c>
      <c r="O319" s="10">
        <v>1</v>
      </c>
      <c r="P319">
        <v>3</v>
      </c>
      <c r="Q319">
        <v>10</v>
      </c>
    </row>
    <row r="320" spans="1:17">
      <c r="A320" s="6">
        <v>17056</v>
      </c>
      <c r="B320" s="6" t="s">
        <v>348</v>
      </c>
      <c r="D320" s="6" t="str">
        <f t="shared" si="27"/>
        <v>角色等级达到56级</v>
      </c>
      <c r="F320" s="6">
        <v>2007</v>
      </c>
      <c r="G320" s="6">
        <v>56</v>
      </c>
      <c r="H320" s="6" t="s">
        <v>1193</v>
      </c>
      <c r="I320" s="6">
        <f t="shared" si="26"/>
        <v>17057</v>
      </c>
      <c r="J320" s="6">
        <v>17055</v>
      </c>
      <c r="K320" s="6">
        <v>3</v>
      </c>
      <c r="O320" s="10">
        <v>1</v>
      </c>
      <c r="P320">
        <v>3</v>
      </c>
      <c r="Q320">
        <v>10</v>
      </c>
    </row>
    <row r="321" spans="1:17">
      <c r="A321" s="6">
        <v>17057</v>
      </c>
      <c r="B321" s="6" t="s">
        <v>349</v>
      </c>
      <c r="D321" s="6" t="str">
        <f t="shared" si="27"/>
        <v>角色等级达到57级</v>
      </c>
      <c r="F321" s="6">
        <v>2007</v>
      </c>
      <c r="G321" s="6">
        <v>57</v>
      </c>
      <c r="H321" s="6" t="s">
        <v>1194</v>
      </c>
      <c r="I321" s="6">
        <f t="shared" ref="I321:I379" si="28">A322</f>
        <v>17058</v>
      </c>
      <c r="J321" s="6">
        <v>17056</v>
      </c>
      <c r="K321" s="6">
        <v>3</v>
      </c>
      <c r="O321" s="10">
        <v>1</v>
      </c>
      <c r="P321">
        <v>3</v>
      </c>
      <c r="Q321">
        <v>10</v>
      </c>
    </row>
    <row r="322" spans="1:17">
      <c r="A322" s="6">
        <v>17058</v>
      </c>
      <c r="B322" s="6" t="s">
        <v>350</v>
      </c>
      <c r="D322" s="6" t="str">
        <f t="shared" si="27"/>
        <v>角色等级达到58级</v>
      </c>
      <c r="F322" s="6">
        <v>2007</v>
      </c>
      <c r="G322" s="6">
        <v>58</v>
      </c>
      <c r="H322" s="6" t="s">
        <v>1195</v>
      </c>
      <c r="I322" s="6">
        <f t="shared" si="28"/>
        <v>17059</v>
      </c>
      <c r="J322" s="6">
        <v>17057</v>
      </c>
      <c r="K322" s="6">
        <v>3</v>
      </c>
      <c r="O322" s="10">
        <v>1</v>
      </c>
      <c r="P322">
        <v>3</v>
      </c>
      <c r="Q322">
        <v>10</v>
      </c>
    </row>
    <row r="323" spans="1:17">
      <c r="A323" s="6">
        <v>17059</v>
      </c>
      <c r="B323" s="6" t="s">
        <v>351</v>
      </c>
      <c r="D323" s="6" t="str">
        <f t="shared" si="27"/>
        <v>角色等级达到59级</v>
      </c>
      <c r="F323" s="6">
        <v>2007</v>
      </c>
      <c r="G323" s="6">
        <v>59</v>
      </c>
      <c r="H323" s="6" t="s">
        <v>1196</v>
      </c>
      <c r="I323" s="6">
        <f t="shared" si="28"/>
        <v>17060</v>
      </c>
      <c r="J323" s="6">
        <v>17058</v>
      </c>
      <c r="K323" s="6">
        <v>3</v>
      </c>
      <c r="O323" s="10">
        <v>1</v>
      </c>
      <c r="P323">
        <v>3</v>
      </c>
      <c r="Q323">
        <v>10</v>
      </c>
    </row>
    <row r="324" spans="1:17">
      <c r="A324" s="6">
        <v>17060</v>
      </c>
      <c r="B324" s="6" t="s">
        <v>352</v>
      </c>
      <c r="D324" s="6" t="str">
        <f t="shared" si="27"/>
        <v>角色等级达到60级</v>
      </c>
      <c r="F324" s="6">
        <v>2007</v>
      </c>
      <c r="G324" s="6">
        <v>60</v>
      </c>
      <c r="H324" s="6" t="s">
        <v>1197</v>
      </c>
      <c r="I324" s="6">
        <f t="shared" si="28"/>
        <v>17061</v>
      </c>
      <c r="J324" s="6">
        <v>17059</v>
      </c>
      <c r="K324" s="6">
        <v>3</v>
      </c>
      <c r="O324" s="10">
        <v>1</v>
      </c>
      <c r="P324">
        <v>3</v>
      </c>
      <c r="Q324">
        <v>10</v>
      </c>
    </row>
    <row r="325" spans="1:17">
      <c r="A325" s="6">
        <v>17061</v>
      </c>
      <c r="B325" s="6" t="s">
        <v>353</v>
      </c>
      <c r="D325" s="6" t="str">
        <f t="shared" si="27"/>
        <v>角色等级达到61级</v>
      </c>
      <c r="F325" s="6">
        <v>2007</v>
      </c>
      <c r="G325" s="6">
        <v>61</v>
      </c>
      <c r="H325" s="6" t="s">
        <v>1198</v>
      </c>
      <c r="I325" s="6">
        <f t="shared" si="28"/>
        <v>17062</v>
      </c>
      <c r="J325" s="6">
        <v>17060</v>
      </c>
      <c r="K325" s="6">
        <v>3</v>
      </c>
      <c r="O325" s="10">
        <v>1</v>
      </c>
      <c r="P325">
        <v>3</v>
      </c>
      <c r="Q325">
        <v>10</v>
      </c>
    </row>
    <row r="326" spans="1:17">
      <c r="A326" s="6">
        <v>17062</v>
      </c>
      <c r="B326" s="6" t="s">
        <v>354</v>
      </c>
      <c r="D326" s="6" t="str">
        <f t="shared" si="27"/>
        <v>角色等级达到62级</v>
      </c>
      <c r="F326" s="6">
        <v>2007</v>
      </c>
      <c r="G326" s="6">
        <v>62</v>
      </c>
      <c r="H326" s="6" t="s">
        <v>1199</v>
      </c>
      <c r="I326" s="6">
        <f t="shared" si="28"/>
        <v>17063</v>
      </c>
      <c r="J326" s="6">
        <v>17061</v>
      </c>
      <c r="K326" s="6">
        <v>3</v>
      </c>
      <c r="O326" s="10">
        <v>1</v>
      </c>
      <c r="P326">
        <v>3</v>
      </c>
      <c r="Q326">
        <v>10</v>
      </c>
    </row>
    <row r="327" spans="1:17">
      <c r="A327" s="6">
        <v>17063</v>
      </c>
      <c r="B327" s="6" t="s">
        <v>355</v>
      </c>
      <c r="D327" s="6" t="str">
        <f t="shared" si="27"/>
        <v>角色等级达到63级</v>
      </c>
      <c r="F327" s="6">
        <v>2007</v>
      </c>
      <c r="G327" s="6">
        <v>63</v>
      </c>
      <c r="H327" s="6" t="s">
        <v>1200</v>
      </c>
      <c r="I327" s="6">
        <f t="shared" si="28"/>
        <v>17064</v>
      </c>
      <c r="J327" s="6">
        <v>17062</v>
      </c>
      <c r="K327" s="6">
        <v>3</v>
      </c>
      <c r="O327" s="10">
        <v>1</v>
      </c>
      <c r="P327">
        <v>3</v>
      </c>
      <c r="Q327">
        <v>10</v>
      </c>
    </row>
    <row r="328" spans="1:17">
      <c r="A328" s="6">
        <v>17064</v>
      </c>
      <c r="B328" s="6" t="s">
        <v>356</v>
      </c>
      <c r="D328" s="6" t="str">
        <f t="shared" si="27"/>
        <v>角色等级达到64级</v>
      </c>
      <c r="F328" s="6">
        <v>2007</v>
      </c>
      <c r="G328" s="6">
        <v>64</v>
      </c>
      <c r="H328" s="6" t="s">
        <v>1201</v>
      </c>
      <c r="I328" s="6">
        <f t="shared" si="28"/>
        <v>17065</v>
      </c>
      <c r="J328" s="6">
        <v>17063</v>
      </c>
      <c r="K328" s="6">
        <v>3</v>
      </c>
      <c r="O328" s="10">
        <v>1</v>
      </c>
      <c r="P328">
        <v>3</v>
      </c>
      <c r="Q328">
        <v>10</v>
      </c>
    </row>
    <row r="329" spans="1:17">
      <c r="A329" s="6">
        <v>17065</v>
      </c>
      <c r="B329" s="6" t="s">
        <v>357</v>
      </c>
      <c r="D329" s="6" t="str">
        <f t="shared" si="27"/>
        <v>角色等级达到65级</v>
      </c>
      <c r="F329" s="6">
        <v>2007</v>
      </c>
      <c r="G329" s="6">
        <v>65</v>
      </c>
      <c r="H329" s="6" t="s">
        <v>1202</v>
      </c>
      <c r="I329" s="6">
        <f t="shared" si="28"/>
        <v>17066</v>
      </c>
      <c r="J329" s="6">
        <v>17064</v>
      </c>
      <c r="K329" s="6">
        <v>3</v>
      </c>
      <c r="O329" s="10">
        <v>1</v>
      </c>
      <c r="P329">
        <v>3</v>
      </c>
      <c r="Q329">
        <v>10</v>
      </c>
    </row>
    <row r="330" spans="1:17">
      <c r="A330" s="6">
        <v>17066</v>
      </c>
      <c r="B330" s="6" t="s">
        <v>358</v>
      </c>
      <c r="D330" s="6" t="str">
        <f t="shared" ref="D330:D344" si="29">"角色等级达到"&amp;G330&amp;"级"</f>
        <v>角色等级达到66级</v>
      </c>
      <c r="F330" s="6">
        <v>2007</v>
      </c>
      <c r="G330" s="6">
        <v>66</v>
      </c>
      <c r="H330" s="6" t="s">
        <v>1203</v>
      </c>
      <c r="I330" s="6">
        <f t="shared" si="28"/>
        <v>17067</v>
      </c>
      <c r="J330" s="6">
        <v>17065</v>
      </c>
      <c r="K330" s="6">
        <v>3</v>
      </c>
      <c r="O330" s="10">
        <v>1</v>
      </c>
      <c r="P330">
        <v>3</v>
      </c>
      <c r="Q330">
        <v>10</v>
      </c>
    </row>
    <row r="331" spans="1:17">
      <c r="A331" s="6">
        <v>17067</v>
      </c>
      <c r="B331" s="6" t="s">
        <v>359</v>
      </c>
      <c r="D331" s="6" t="str">
        <f t="shared" si="29"/>
        <v>角色等级达到67级</v>
      </c>
      <c r="F331" s="6">
        <v>2007</v>
      </c>
      <c r="G331" s="6">
        <v>67</v>
      </c>
      <c r="H331" s="6" t="s">
        <v>1204</v>
      </c>
      <c r="I331" s="6">
        <f t="shared" si="28"/>
        <v>17068</v>
      </c>
      <c r="J331" s="6">
        <v>17066</v>
      </c>
      <c r="K331" s="6">
        <v>3</v>
      </c>
      <c r="O331" s="10">
        <v>1</v>
      </c>
      <c r="P331">
        <v>3</v>
      </c>
      <c r="Q331">
        <v>10</v>
      </c>
    </row>
    <row r="332" spans="1:17">
      <c r="A332" s="6">
        <v>17068</v>
      </c>
      <c r="B332" s="6" t="s">
        <v>360</v>
      </c>
      <c r="D332" s="6" t="str">
        <f t="shared" si="29"/>
        <v>角色等级达到68级</v>
      </c>
      <c r="F332" s="6">
        <v>2007</v>
      </c>
      <c r="G332" s="6">
        <v>68</v>
      </c>
      <c r="H332" s="6" t="s">
        <v>1205</v>
      </c>
      <c r="I332" s="6">
        <f t="shared" si="28"/>
        <v>17069</v>
      </c>
      <c r="J332" s="6">
        <v>17067</v>
      </c>
      <c r="K332" s="6">
        <v>3</v>
      </c>
      <c r="O332" s="10">
        <v>1</v>
      </c>
      <c r="P332">
        <v>3</v>
      </c>
      <c r="Q332">
        <v>10</v>
      </c>
    </row>
    <row r="333" spans="1:17">
      <c r="A333" s="6">
        <v>17069</v>
      </c>
      <c r="B333" s="6" t="s">
        <v>361</v>
      </c>
      <c r="D333" s="6" t="str">
        <f t="shared" si="29"/>
        <v>角色等级达到69级</v>
      </c>
      <c r="F333" s="6">
        <v>2007</v>
      </c>
      <c r="G333" s="6">
        <v>69</v>
      </c>
      <c r="H333" s="6" t="s">
        <v>1206</v>
      </c>
      <c r="I333" s="6">
        <f t="shared" si="28"/>
        <v>17070</v>
      </c>
      <c r="J333" s="6">
        <v>17068</v>
      </c>
      <c r="K333" s="6">
        <v>3</v>
      </c>
      <c r="O333" s="10">
        <v>1</v>
      </c>
      <c r="P333">
        <v>3</v>
      </c>
      <c r="Q333">
        <v>10</v>
      </c>
    </row>
    <row r="334" spans="1:17">
      <c r="A334" s="6">
        <v>17070</v>
      </c>
      <c r="B334" s="6" t="s">
        <v>362</v>
      </c>
      <c r="D334" s="6" t="str">
        <f t="shared" si="29"/>
        <v>角色等级达到70级</v>
      </c>
      <c r="F334" s="6">
        <v>2007</v>
      </c>
      <c r="G334" s="6">
        <v>70</v>
      </c>
      <c r="H334" s="6" t="s">
        <v>1207</v>
      </c>
      <c r="I334" s="6">
        <f t="shared" si="28"/>
        <v>17071</v>
      </c>
      <c r="J334" s="6">
        <v>17069</v>
      </c>
      <c r="K334" s="6">
        <v>3</v>
      </c>
      <c r="O334" s="10">
        <v>1</v>
      </c>
      <c r="P334">
        <v>3</v>
      </c>
      <c r="Q334">
        <v>10</v>
      </c>
    </row>
    <row r="335" spans="1:17">
      <c r="A335" s="6">
        <v>17071</v>
      </c>
      <c r="B335" s="6" t="s">
        <v>363</v>
      </c>
      <c r="D335" s="6" t="str">
        <f t="shared" si="29"/>
        <v>角色等级达到71级</v>
      </c>
      <c r="F335" s="6">
        <v>2007</v>
      </c>
      <c r="G335" s="6">
        <v>71</v>
      </c>
      <c r="H335" s="6" t="s">
        <v>1208</v>
      </c>
      <c r="I335" s="6">
        <f t="shared" si="28"/>
        <v>17072</v>
      </c>
      <c r="J335" s="6">
        <v>17070</v>
      </c>
      <c r="K335" s="6">
        <v>3</v>
      </c>
      <c r="O335" s="10">
        <v>1</v>
      </c>
      <c r="P335">
        <v>3</v>
      </c>
      <c r="Q335">
        <v>10</v>
      </c>
    </row>
    <row r="336" spans="1:17">
      <c r="A336" s="6">
        <v>17072</v>
      </c>
      <c r="B336" s="6" t="s">
        <v>364</v>
      </c>
      <c r="D336" s="6" t="str">
        <f t="shared" si="29"/>
        <v>角色等级达到72级</v>
      </c>
      <c r="F336" s="6">
        <v>2007</v>
      </c>
      <c r="G336" s="6">
        <v>72</v>
      </c>
      <c r="H336" s="6" t="s">
        <v>1209</v>
      </c>
      <c r="I336" s="6">
        <f t="shared" si="28"/>
        <v>17073</v>
      </c>
      <c r="J336" s="6">
        <v>17071</v>
      </c>
      <c r="K336" s="6">
        <v>3</v>
      </c>
      <c r="O336" s="10">
        <v>1</v>
      </c>
      <c r="P336">
        <v>3</v>
      </c>
      <c r="Q336">
        <v>10</v>
      </c>
    </row>
    <row r="337" spans="1:17">
      <c r="A337" s="6">
        <v>17073</v>
      </c>
      <c r="B337" s="6" t="s">
        <v>365</v>
      </c>
      <c r="D337" s="6" t="str">
        <f t="shared" si="29"/>
        <v>角色等级达到73级</v>
      </c>
      <c r="F337" s="6">
        <v>2007</v>
      </c>
      <c r="G337" s="6">
        <v>73</v>
      </c>
      <c r="H337" s="6" t="s">
        <v>1210</v>
      </c>
      <c r="I337" s="6">
        <f t="shared" si="28"/>
        <v>17074</v>
      </c>
      <c r="J337" s="6">
        <v>17072</v>
      </c>
      <c r="K337" s="6">
        <v>3</v>
      </c>
      <c r="O337" s="10">
        <v>1</v>
      </c>
      <c r="P337">
        <v>3</v>
      </c>
      <c r="Q337">
        <v>10</v>
      </c>
    </row>
    <row r="338" spans="1:17">
      <c r="A338" s="6">
        <v>17074</v>
      </c>
      <c r="B338" s="6" t="s">
        <v>366</v>
      </c>
      <c r="D338" s="6" t="str">
        <f t="shared" si="29"/>
        <v>角色等级达到74级</v>
      </c>
      <c r="F338" s="6">
        <v>2007</v>
      </c>
      <c r="G338" s="6">
        <v>74</v>
      </c>
      <c r="H338" s="6" t="s">
        <v>1211</v>
      </c>
      <c r="I338" s="6">
        <f t="shared" si="28"/>
        <v>17075</v>
      </c>
      <c r="J338" s="6">
        <v>17073</v>
      </c>
      <c r="K338" s="6">
        <v>3</v>
      </c>
      <c r="O338" s="10">
        <v>1</v>
      </c>
      <c r="P338">
        <v>3</v>
      </c>
      <c r="Q338">
        <v>10</v>
      </c>
    </row>
    <row r="339" spans="1:17">
      <c r="A339" s="6">
        <v>17075</v>
      </c>
      <c r="B339" s="6" t="s">
        <v>367</v>
      </c>
      <c r="D339" s="6" t="str">
        <f t="shared" si="29"/>
        <v>角色等级达到75级</v>
      </c>
      <c r="F339" s="6">
        <v>2007</v>
      </c>
      <c r="G339" s="6">
        <v>75</v>
      </c>
      <c r="H339" s="6" t="s">
        <v>1212</v>
      </c>
      <c r="I339" s="6">
        <f t="shared" si="28"/>
        <v>17076</v>
      </c>
      <c r="J339" s="6">
        <v>17074</v>
      </c>
      <c r="K339" s="6">
        <v>3</v>
      </c>
      <c r="O339" s="10">
        <v>1</v>
      </c>
      <c r="P339">
        <v>3</v>
      </c>
      <c r="Q339">
        <v>10</v>
      </c>
    </row>
    <row r="340" spans="1:17">
      <c r="A340" s="6">
        <v>17076</v>
      </c>
      <c r="B340" s="6" t="s">
        <v>368</v>
      </c>
      <c r="D340" s="6" t="str">
        <f t="shared" si="29"/>
        <v>角色等级达到76级</v>
      </c>
      <c r="F340" s="6">
        <v>2007</v>
      </c>
      <c r="G340" s="6">
        <v>76</v>
      </c>
      <c r="H340" s="6" t="s">
        <v>1213</v>
      </c>
      <c r="I340" s="6">
        <f t="shared" si="28"/>
        <v>17077</v>
      </c>
      <c r="J340" s="6">
        <v>17075</v>
      </c>
      <c r="K340" s="6">
        <v>3</v>
      </c>
      <c r="O340" s="10">
        <v>1</v>
      </c>
      <c r="P340">
        <v>3</v>
      </c>
      <c r="Q340">
        <v>10</v>
      </c>
    </row>
    <row r="341" spans="1:17">
      <c r="A341" s="6">
        <v>17077</v>
      </c>
      <c r="B341" s="6" t="s">
        <v>369</v>
      </c>
      <c r="D341" s="6" t="str">
        <f t="shared" si="29"/>
        <v>角色等级达到77级</v>
      </c>
      <c r="F341" s="6">
        <v>2007</v>
      </c>
      <c r="G341" s="6">
        <v>77</v>
      </c>
      <c r="H341" s="6" t="s">
        <v>1214</v>
      </c>
      <c r="I341" s="6">
        <f t="shared" si="28"/>
        <v>17078</v>
      </c>
      <c r="J341" s="6">
        <v>17076</v>
      </c>
      <c r="K341" s="6">
        <v>3</v>
      </c>
      <c r="O341" s="10">
        <v>1</v>
      </c>
      <c r="P341">
        <v>3</v>
      </c>
      <c r="Q341">
        <v>10</v>
      </c>
    </row>
    <row r="342" spans="1:17">
      <c r="A342" s="6">
        <v>17078</v>
      </c>
      <c r="B342" s="6" t="s">
        <v>370</v>
      </c>
      <c r="D342" s="6" t="str">
        <f t="shared" si="29"/>
        <v>角色等级达到78级</v>
      </c>
      <c r="F342" s="6">
        <v>2007</v>
      </c>
      <c r="G342" s="6">
        <v>78</v>
      </c>
      <c r="H342" s="6" t="s">
        <v>1215</v>
      </c>
      <c r="I342" s="6">
        <f t="shared" si="28"/>
        <v>17079</v>
      </c>
      <c r="J342" s="6">
        <v>17077</v>
      </c>
      <c r="K342" s="6">
        <v>3</v>
      </c>
      <c r="O342" s="10">
        <v>1</v>
      </c>
      <c r="P342">
        <v>3</v>
      </c>
      <c r="Q342">
        <v>10</v>
      </c>
    </row>
    <row r="343" spans="1:17">
      <c r="A343" s="6">
        <v>17079</v>
      </c>
      <c r="B343" s="6" t="s">
        <v>371</v>
      </c>
      <c r="D343" s="6" t="str">
        <f t="shared" si="29"/>
        <v>角色等级达到79级</v>
      </c>
      <c r="F343" s="6">
        <v>2007</v>
      </c>
      <c r="G343" s="6">
        <v>79</v>
      </c>
      <c r="H343" s="6" t="s">
        <v>1216</v>
      </c>
      <c r="I343" s="6">
        <f t="shared" si="28"/>
        <v>17080</v>
      </c>
      <c r="J343" s="6">
        <v>17078</v>
      </c>
      <c r="K343" s="6">
        <v>3</v>
      </c>
      <c r="O343" s="10">
        <v>1</v>
      </c>
      <c r="P343">
        <v>3</v>
      </c>
      <c r="Q343">
        <v>10</v>
      </c>
    </row>
    <row r="344" spans="1:17">
      <c r="A344" s="6">
        <v>17080</v>
      </c>
      <c r="B344" s="6" t="s">
        <v>372</v>
      </c>
      <c r="D344" s="6" t="str">
        <f t="shared" si="29"/>
        <v>角色等级达到80级</v>
      </c>
      <c r="F344" s="6">
        <v>2007</v>
      </c>
      <c r="G344" s="6">
        <v>80</v>
      </c>
      <c r="H344" s="6" t="s">
        <v>1217</v>
      </c>
      <c r="I344" s="6">
        <v>0</v>
      </c>
      <c r="J344" s="6">
        <v>17079</v>
      </c>
      <c r="K344" s="6">
        <v>3</v>
      </c>
      <c r="O344" s="10">
        <v>1</v>
      </c>
      <c r="P344">
        <v>3</v>
      </c>
      <c r="Q344">
        <v>10</v>
      </c>
    </row>
    <row r="345" spans="1:17">
      <c r="A345" s="6">
        <v>18001</v>
      </c>
      <c r="B345" s="6" t="s">
        <v>945</v>
      </c>
      <c r="D345" s="6" t="str">
        <f>"VIP等级达到"&amp;G345&amp;"级"</f>
        <v>VIP等级达到1级</v>
      </c>
      <c r="F345" s="6">
        <v>2008</v>
      </c>
      <c r="G345" s="6">
        <v>1</v>
      </c>
      <c r="H345" s="6" t="s">
        <v>1218</v>
      </c>
      <c r="I345" s="6">
        <f t="shared" si="28"/>
        <v>18002</v>
      </c>
      <c r="J345" s="6">
        <v>0</v>
      </c>
      <c r="K345" s="6">
        <v>4</v>
      </c>
      <c r="O345" s="10">
        <v>1</v>
      </c>
      <c r="P345">
        <v>3</v>
      </c>
      <c r="Q345">
        <v>10</v>
      </c>
    </row>
    <row r="346" spans="1:17">
      <c r="A346" s="6">
        <v>18002</v>
      </c>
      <c r="B346" s="6" t="s">
        <v>373</v>
      </c>
      <c r="D346" s="6" t="str">
        <f t="shared" ref="D346:D359" si="30">"VIP等级达到"&amp;G346&amp;"级"</f>
        <v>VIP等级达到2级</v>
      </c>
      <c r="F346" s="6">
        <v>2008</v>
      </c>
      <c r="G346" s="6">
        <v>2</v>
      </c>
      <c r="H346" s="6" t="s">
        <v>1219</v>
      </c>
      <c r="I346" s="6">
        <f t="shared" si="28"/>
        <v>18003</v>
      </c>
      <c r="J346" s="6">
        <v>18001</v>
      </c>
      <c r="K346" s="6">
        <v>4</v>
      </c>
      <c r="O346" s="10">
        <v>1</v>
      </c>
      <c r="P346">
        <v>3</v>
      </c>
      <c r="Q346">
        <v>10</v>
      </c>
    </row>
    <row r="347" spans="1:17">
      <c r="A347" s="6">
        <v>18003</v>
      </c>
      <c r="B347" s="6" t="s">
        <v>374</v>
      </c>
      <c r="D347" s="6" t="str">
        <f t="shared" si="30"/>
        <v>VIP等级达到3级</v>
      </c>
      <c r="F347" s="6">
        <v>2008</v>
      </c>
      <c r="G347" s="6">
        <v>3</v>
      </c>
      <c r="H347" s="6" t="s">
        <v>1167</v>
      </c>
      <c r="I347" s="6">
        <f t="shared" si="28"/>
        <v>18004</v>
      </c>
      <c r="J347" s="6">
        <v>18002</v>
      </c>
      <c r="K347" s="6">
        <v>4</v>
      </c>
      <c r="O347" s="10">
        <v>1</v>
      </c>
      <c r="P347">
        <v>3</v>
      </c>
      <c r="Q347">
        <v>10</v>
      </c>
    </row>
    <row r="348" spans="1:17">
      <c r="A348" s="6">
        <v>18004</v>
      </c>
      <c r="B348" s="6" t="s">
        <v>375</v>
      </c>
      <c r="D348" s="6" t="str">
        <f t="shared" si="30"/>
        <v>VIP等级达到4级</v>
      </c>
      <c r="F348" s="6">
        <v>2008</v>
      </c>
      <c r="G348" s="6">
        <v>4</v>
      </c>
      <c r="H348" s="6" t="s">
        <v>1177</v>
      </c>
      <c r="I348" s="6">
        <f t="shared" si="28"/>
        <v>18005</v>
      </c>
      <c r="J348" s="6">
        <v>18003</v>
      </c>
      <c r="K348" s="6">
        <v>4</v>
      </c>
      <c r="O348" s="10">
        <v>1</v>
      </c>
      <c r="P348">
        <v>3</v>
      </c>
      <c r="Q348">
        <v>10</v>
      </c>
    </row>
    <row r="349" spans="1:17">
      <c r="A349" s="6">
        <v>18005</v>
      </c>
      <c r="B349" s="6" t="s">
        <v>376</v>
      </c>
      <c r="D349" s="6" t="str">
        <f t="shared" si="30"/>
        <v>VIP等级达到5级</v>
      </c>
      <c r="F349" s="6">
        <v>2008</v>
      </c>
      <c r="G349" s="6">
        <v>5</v>
      </c>
      <c r="H349" s="6" t="s">
        <v>1187</v>
      </c>
      <c r="I349" s="6">
        <f t="shared" si="28"/>
        <v>18006</v>
      </c>
      <c r="J349" s="6">
        <v>18004</v>
      </c>
      <c r="K349" s="6">
        <v>4</v>
      </c>
      <c r="O349" s="10">
        <v>1</v>
      </c>
      <c r="P349">
        <v>3</v>
      </c>
      <c r="Q349">
        <v>10</v>
      </c>
    </row>
    <row r="350" spans="1:17">
      <c r="A350" s="6">
        <v>18006</v>
      </c>
      <c r="B350" s="6" t="s">
        <v>377</v>
      </c>
      <c r="D350" s="6" t="str">
        <f t="shared" si="30"/>
        <v>VIP等级达到6级</v>
      </c>
      <c r="F350" s="6">
        <v>2008</v>
      </c>
      <c r="G350" s="6">
        <v>6</v>
      </c>
      <c r="H350" s="6" t="s">
        <v>1197</v>
      </c>
      <c r="I350" s="6">
        <f t="shared" si="28"/>
        <v>18007</v>
      </c>
      <c r="J350" s="6">
        <v>18005</v>
      </c>
      <c r="K350" s="6">
        <v>4</v>
      </c>
      <c r="O350" s="10">
        <v>1</v>
      </c>
      <c r="P350">
        <v>3</v>
      </c>
      <c r="Q350">
        <v>10</v>
      </c>
    </row>
    <row r="351" spans="1:17">
      <c r="A351" s="6">
        <v>18007</v>
      </c>
      <c r="B351" s="6" t="s">
        <v>378</v>
      </c>
      <c r="D351" s="6" t="str">
        <f t="shared" si="30"/>
        <v>VIP等级达到7级</v>
      </c>
      <c r="F351" s="6">
        <v>2008</v>
      </c>
      <c r="G351" s="6">
        <v>7</v>
      </c>
      <c r="H351" s="6" t="s">
        <v>1207</v>
      </c>
      <c r="I351" s="6">
        <f t="shared" si="28"/>
        <v>18008</v>
      </c>
      <c r="J351" s="6">
        <v>18006</v>
      </c>
      <c r="K351" s="6">
        <v>4</v>
      </c>
      <c r="O351" s="10">
        <v>1</v>
      </c>
      <c r="P351">
        <v>3</v>
      </c>
      <c r="Q351">
        <v>10</v>
      </c>
    </row>
    <row r="352" spans="1:17">
      <c r="A352" s="6">
        <v>18008</v>
      </c>
      <c r="B352" s="6" t="s">
        <v>379</v>
      </c>
      <c r="D352" s="6" t="str">
        <f t="shared" si="30"/>
        <v>VIP等级达到8级</v>
      </c>
      <c r="F352" s="6">
        <v>2008</v>
      </c>
      <c r="G352" s="6">
        <v>8</v>
      </c>
      <c r="H352" s="6" t="s">
        <v>1217</v>
      </c>
      <c r="I352" s="6">
        <f t="shared" si="28"/>
        <v>18009</v>
      </c>
      <c r="J352" s="6">
        <v>18007</v>
      </c>
      <c r="K352" s="6">
        <v>4</v>
      </c>
      <c r="O352" s="10">
        <v>1</v>
      </c>
      <c r="P352">
        <v>3</v>
      </c>
      <c r="Q352">
        <v>10</v>
      </c>
    </row>
    <row r="353" spans="1:17">
      <c r="A353" s="6">
        <v>18009</v>
      </c>
      <c r="B353" s="6" t="s">
        <v>380</v>
      </c>
      <c r="D353" s="6" t="str">
        <f t="shared" si="30"/>
        <v>VIP等级达到9级</v>
      </c>
      <c r="F353" s="6">
        <v>2008</v>
      </c>
      <c r="G353" s="6">
        <v>9</v>
      </c>
      <c r="H353" s="6" t="s">
        <v>1220</v>
      </c>
      <c r="I353" s="6">
        <f t="shared" si="28"/>
        <v>18010</v>
      </c>
      <c r="J353" s="6">
        <v>18008</v>
      </c>
      <c r="K353" s="6">
        <v>4</v>
      </c>
      <c r="O353" s="10">
        <v>1</v>
      </c>
      <c r="P353">
        <v>3</v>
      </c>
      <c r="Q353">
        <v>10</v>
      </c>
    </row>
    <row r="354" spans="1:17">
      <c r="A354" s="6">
        <v>18010</v>
      </c>
      <c r="B354" s="6" t="s">
        <v>381</v>
      </c>
      <c r="D354" s="6" t="str">
        <f t="shared" si="30"/>
        <v>VIP等级达到10级</v>
      </c>
      <c r="F354" s="6">
        <v>2008</v>
      </c>
      <c r="G354" s="6">
        <v>10</v>
      </c>
      <c r="H354" s="6" t="s">
        <v>1221</v>
      </c>
      <c r="I354" s="6">
        <f t="shared" si="28"/>
        <v>18011</v>
      </c>
      <c r="J354" s="6">
        <v>18009</v>
      </c>
      <c r="K354" s="6">
        <v>4</v>
      </c>
      <c r="O354" s="10">
        <v>1</v>
      </c>
      <c r="P354">
        <v>3</v>
      </c>
      <c r="Q354">
        <v>10</v>
      </c>
    </row>
    <row r="355" spans="1:17">
      <c r="A355" s="6">
        <v>18011</v>
      </c>
      <c r="B355" s="6" t="s">
        <v>382</v>
      </c>
      <c r="D355" s="6" t="str">
        <f t="shared" si="30"/>
        <v>VIP等级达到11级</v>
      </c>
      <c r="F355" s="6">
        <v>2008</v>
      </c>
      <c r="G355" s="6">
        <v>11</v>
      </c>
      <c r="H355" s="6" t="s">
        <v>1222</v>
      </c>
      <c r="I355" s="6">
        <f t="shared" si="28"/>
        <v>18012</v>
      </c>
      <c r="J355" s="6">
        <v>18010</v>
      </c>
      <c r="K355" s="6">
        <v>4</v>
      </c>
      <c r="O355" s="10">
        <v>1</v>
      </c>
      <c r="P355">
        <v>3</v>
      </c>
      <c r="Q355">
        <v>10</v>
      </c>
    </row>
    <row r="356" spans="1:17">
      <c r="A356" s="6">
        <v>18012</v>
      </c>
      <c r="B356" s="6" t="s">
        <v>383</v>
      </c>
      <c r="D356" s="6" t="str">
        <f t="shared" si="30"/>
        <v>VIP等级达到12级</v>
      </c>
      <c r="F356" s="6">
        <v>2008</v>
      </c>
      <c r="G356" s="6">
        <v>12</v>
      </c>
      <c r="H356" s="6" t="s">
        <v>1223</v>
      </c>
      <c r="I356" s="6">
        <f t="shared" si="28"/>
        <v>18013</v>
      </c>
      <c r="J356" s="6">
        <v>18011</v>
      </c>
      <c r="K356" s="6">
        <v>4</v>
      </c>
      <c r="O356" s="10">
        <v>1</v>
      </c>
      <c r="P356">
        <v>3</v>
      </c>
      <c r="Q356">
        <v>10</v>
      </c>
    </row>
    <row r="357" spans="1:17">
      <c r="A357" s="6">
        <v>18013</v>
      </c>
      <c r="B357" s="6" t="s">
        <v>384</v>
      </c>
      <c r="D357" s="6" t="str">
        <f t="shared" si="30"/>
        <v>VIP等级达到13级</v>
      </c>
      <c r="F357" s="6">
        <v>2008</v>
      </c>
      <c r="G357" s="6">
        <v>13</v>
      </c>
      <c r="H357" s="6" t="s">
        <v>1224</v>
      </c>
      <c r="I357" s="6">
        <f t="shared" si="28"/>
        <v>18014</v>
      </c>
      <c r="J357" s="6">
        <v>18012</v>
      </c>
      <c r="K357" s="6">
        <v>4</v>
      </c>
      <c r="O357" s="10">
        <v>1</v>
      </c>
      <c r="P357">
        <v>3</v>
      </c>
      <c r="Q357">
        <v>10</v>
      </c>
    </row>
    <row r="358" spans="1:17">
      <c r="A358" s="6">
        <v>18014</v>
      </c>
      <c r="B358" s="6" t="s">
        <v>385</v>
      </c>
      <c r="D358" s="6" t="str">
        <f t="shared" si="30"/>
        <v>VIP等级达到14级</v>
      </c>
      <c r="F358" s="6">
        <v>2008</v>
      </c>
      <c r="G358" s="6">
        <v>14</v>
      </c>
      <c r="H358" s="6" t="s">
        <v>1225</v>
      </c>
      <c r="I358" s="6">
        <f t="shared" si="28"/>
        <v>18015</v>
      </c>
      <c r="J358" s="6">
        <v>18013</v>
      </c>
      <c r="K358" s="6">
        <v>4</v>
      </c>
      <c r="O358" s="10">
        <v>1</v>
      </c>
      <c r="P358">
        <v>3</v>
      </c>
      <c r="Q358">
        <v>10</v>
      </c>
    </row>
    <row r="359" spans="1:17">
      <c r="A359" s="6">
        <v>18015</v>
      </c>
      <c r="B359" s="6" t="s">
        <v>386</v>
      </c>
      <c r="D359" s="6" t="str">
        <f t="shared" si="30"/>
        <v>VIP等级达到15级</v>
      </c>
      <c r="F359" s="6">
        <v>2008</v>
      </c>
      <c r="G359" s="6">
        <v>15</v>
      </c>
      <c r="H359" s="6" t="s">
        <v>1226</v>
      </c>
      <c r="I359" s="6">
        <v>0</v>
      </c>
      <c r="J359" s="6">
        <v>18014</v>
      </c>
      <c r="K359" s="6">
        <v>4</v>
      </c>
      <c r="O359" s="10">
        <v>1</v>
      </c>
      <c r="P359">
        <v>3</v>
      </c>
      <c r="Q359">
        <v>10</v>
      </c>
    </row>
    <row r="360" spans="1:17">
      <c r="A360" s="6">
        <v>19001</v>
      </c>
      <c r="B360" s="6" t="s">
        <v>946</v>
      </c>
      <c r="D360" s="6" t="str">
        <f>"战斗力达到"&amp;G360</f>
        <v>战斗力达到10000</v>
      </c>
      <c r="F360" s="6">
        <v>2009</v>
      </c>
      <c r="G360" s="6">
        <v>10000</v>
      </c>
      <c r="H360" s="6" t="s">
        <v>1226</v>
      </c>
      <c r="I360" s="6">
        <f t="shared" si="28"/>
        <v>19002</v>
      </c>
      <c r="J360" s="6">
        <v>0</v>
      </c>
      <c r="K360" s="6">
        <v>5</v>
      </c>
      <c r="O360" s="10">
        <v>1</v>
      </c>
      <c r="P360">
        <v>3</v>
      </c>
      <c r="Q360">
        <v>10</v>
      </c>
    </row>
    <row r="361" spans="1:17">
      <c r="A361" s="6">
        <v>19002</v>
      </c>
      <c r="B361" s="6" t="s">
        <v>387</v>
      </c>
      <c r="D361" s="6" t="str">
        <f>"战斗力达到"&amp;G361</f>
        <v>战斗力达到20000</v>
      </c>
      <c r="F361" s="6">
        <v>2009</v>
      </c>
      <c r="G361" s="6">
        <v>20000</v>
      </c>
      <c r="H361" s="6" t="s">
        <v>1226</v>
      </c>
      <c r="I361" s="6">
        <f t="shared" si="28"/>
        <v>19003</v>
      </c>
      <c r="J361" s="6">
        <v>19001</v>
      </c>
      <c r="K361" s="6">
        <v>5</v>
      </c>
      <c r="O361" s="10">
        <v>1</v>
      </c>
      <c r="P361">
        <v>3</v>
      </c>
      <c r="Q361">
        <v>10</v>
      </c>
    </row>
    <row r="362" spans="1:17">
      <c r="A362" s="6">
        <v>19003</v>
      </c>
      <c r="B362" s="6" t="s">
        <v>388</v>
      </c>
      <c r="D362" s="6" t="str">
        <f t="shared" ref="D362:D380" si="31">"战斗力达到"&amp;G362</f>
        <v>战斗力达到50000</v>
      </c>
      <c r="F362" s="6">
        <v>2009</v>
      </c>
      <c r="G362" s="6">
        <v>50000</v>
      </c>
      <c r="H362" s="6" t="s">
        <v>1226</v>
      </c>
      <c r="I362" s="6">
        <f t="shared" si="28"/>
        <v>19004</v>
      </c>
      <c r="J362" s="6">
        <v>19002</v>
      </c>
      <c r="K362" s="6">
        <v>5</v>
      </c>
      <c r="O362" s="10">
        <v>1</v>
      </c>
      <c r="P362">
        <v>3</v>
      </c>
      <c r="Q362">
        <v>10</v>
      </c>
    </row>
    <row r="363" spans="1:17">
      <c r="A363" s="6">
        <v>19004</v>
      </c>
      <c r="B363" s="6" t="s">
        <v>389</v>
      </c>
      <c r="D363" s="6" t="str">
        <f t="shared" si="31"/>
        <v>战斗力达到100000</v>
      </c>
      <c r="F363" s="6">
        <v>2009</v>
      </c>
      <c r="G363" s="6">
        <v>100000</v>
      </c>
      <c r="H363" s="6" t="s">
        <v>1226</v>
      </c>
      <c r="I363" s="6">
        <f t="shared" si="28"/>
        <v>19005</v>
      </c>
      <c r="J363" s="6">
        <v>19003</v>
      </c>
      <c r="K363" s="6">
        <v>5</v>
      </c>
      <c r="O363" s="10">
        <v>1</v>
      </c>
      <c r="P363">
        <v>3</v>
      </c>
      <c r="Q363">
        <v>10</v>
      </c>
    </row>
    <row r="364" spans="1:17">
      <c r="A364" s="6">
        <v>19005</v>
      </c>
      <c r="B364" s="6" t="s">
        <v>390</v>
      </c>
      <c r="D364" s="6" t="str">
        <f t="shared" si="31"/>
        <v>战斗力达到200000</v>
      </c>
      <c r="F364" s="6">
        <v>2009</v>
      </c>
      <c r="G364" s="6">
        <v>200000</v>
      </c>
      <c r="H364" s="6" t="s">
        <v>1226</v>
      </c>
      <c r="I364" s="6">
        <f t="shared" si="28"/>
        <v>19006</v>
      </c>
      <c r="J364" s="6">
        <v>19004</v>
      </c>
      <c r="K364" s="6">
        <v>5</v>
      </c>
      <c r="O364" s="10">
        <v>1</v>
      </c>
      <c r="P364">
        <v>3</v>
      </c>
      <c r="Q364">
        <v>10</v>
      </c>
    </row>
    <row r="365" spans="1:17">
      <c r="A365" s="6">
        <v>19006</v>
      </c>
      <c r="B365" s="6" t="s">
        <v>391</v>
      </c>
      <c r="D365" s="6" t="str">
        <f t="shared" si="31"/>
        <v>战斗力达到300000</v>
      </c>
      <c r="F365" s="6">
        <v>2009</v>
      </c>
      <c r="G365" s="6">
        <v>300000</v>
      </c>
      <c r="H365" s="6" t="s">
        <v>1226</v>
      </c>
      <c r="I365" s="6">
        <f t="shared" si="28"/>
        <v>19007</v>
      </c>
      <c r="J365" s="6">
        <v>19005</v>
      </c>
      <c r="K365" s="6">
        <v>5</v>
      </c>
      <c r="O365" s="10">
        <v>1</v>
      </c>
      <c r="P365">
        <v>3</v>
      </c>
      <c r="Q365">
        <v>10</v>
      </c>
    </row>
    <row r="366" spans="1:17">
      <c r="A366" s="6">
        <v>19007</v>
      </c>
      <c r="B366" s="6" t="s">
        <v>392</v>
      </c>
      <c r="D366" s="6" t="str">
        <f t="shared" si="31"/>
        <v>战斗力达到400000</v>
      </c>
      <c r="F366" s="6">
        <v>2009</v>
      </c>
      <c r="G366" s="6">
        <v>400000</v>
      </c>
      <c r="H366" s="6" t="s">
        <v>1226</v>
      </c>
      <c r="I366" s="6">
        <f t="shared" si="28"/>
        <v>19008</v>
      </c>
      <c r="J366" s="6">
        <v>19006</v>
      </c>
      <c r="K366" s="6">
        <v>5</v>
      </c>
      <c r="O366" s="10">
        <v>1</v>
      </c>
      <c r="P366">
        <v>3</v>
      </c>
      <c r="Q366">
        <v>10</v>
      </c>
    </row>
    <row r="367" spans="1:17">
      <c r="A367" s="6">
        <v>19008</v>
      </c>
      <c r="B367" s="6" t="s">
        <v>393</v>
      </c>
      <c r="D367" s="6" t="str">
        <f t="shared" si="31"/>
        <v>战斗力达到500000</v>
      </c>
      <c r="F367" s="6">
        <v>2009</v>
      </c>
      <c r="G367" s="6">
        <v>500000</v>
      </c>
      <c r="H367" s="6" t="s">
        <v>1226</v>
      </c>
      <c r="I367" s="6">
        <f t="shared" si="28"/>
        <v>19009</v>
      </c>
      <c r="J367" s="6">
        <v>19007</v>
      </c>
      <c r="K367" s="6">
        <v>5</v>
      </c>
      <c r="O367" s="10">
        <v>1</v>
      </c>
      <c r="P367">
        <v>3</v>
      </c>
      <c r="Q367">
        <v>10</v>
      </c>
    </row>
    <row r="368" spans="1:17">
      <c r="A368" s="6">
        <v>19009</v>
      </c>
      <c r="B368" s="6" t="s">
        <v>394</v>
      </c>
      <c r="D368" s="6" t="str">
        <f t="shared" si="31"/>
        <v>战斗力达到700000</v>
      </c>
      <c r="F368" s="6">
        <v>2009</v>
      </c>
      <c r="G368" s="6">
        <v>700000</v>
      </c>
      <c r="H368" s="6" t="s">
        <v>1226</v>
      </c>
      <c r="I368" s="6">
        <f t="shared" si="28"/>
        <v>19010</v>
      </c>
      <c r="J368" s="6">
        <v>19008</v>
      </c>
      <c r="K368" s="6">
        <v>5</v>
      </c>
      <c r="O368" s="10">
        <v>1</v>
      </c>
      <c r="P368">
        <v>3</v>
      </c>
      <c r="Q368">
        <v>10</v>
      </c>
    </row>
    <row r="369" spans="1:17">
      <c r="A369" s="6">
        <v>19010</v>
      </c>
      <c r="B369" s="6" t="s">
        <v>395</v>
      </c>
      <c r="D369" s="6" t="str">
        <f t="shared" si="31"/>
        <v>战斗力达到900000</v>
      </c>
      <c r="F369" s="6">
        <v>2009</v>
      </c>
      <c r="G369" s="6">
        <v>900000</v>
      </c>
      <c r="H369" s="6" t="s">
        <v>1226</v>
      </c>
      <c r="I369" s="6">
        <f t="shared" si="28"/>
        <v>19011</v>
      </c>
      <c r="J369" s="6">
        <v>19009</v>
      </c>
      <c r="K369" s="6">
        <v>5</v>
      </c>
      <c r="O369" s="10">
        <v>1</v>
      </c>
      <c r="P369">
        <v>3</v>
      </c>
      <c r="Q369">
        <v>10</v>
      </c>
    </row>
    <row r="370" spans="1:17">
      <c r="A370" s="6">
        <v>19011</v>
      </c>
      <c r="B370" s="6" t="s">
        <v>396</v>
      </c>
      <c r="D370" s="6" t="str">
        <f t="shared" si="31"/>
        <v>战斗力达到1000000</v>
      </c>
      <c r="F370" s="6">
        <v>2009</v>
      </c>
      <c r="G370" s="6">
        <v>1000000</v>
      </c>
      <c r="H370" s="6" t="s">
        <v>1226</v>
      </c>
      <c r="I370" s="6">
        <f t="shared" si="28"/>
        <v>19012</v>
      </c>
      <c r="J370" s="6">
        <v>19010</v>
      </c>
      <c r="K370" s="6">
        <v>5</v>
      </c>
      <c r="O370" s="10">
        <v>1</v>
      </c>
      <c r="P370">
        <v>3</v>
      </c>
      <c r="Q370">
        <v>10</v>
      </c>
    </row>
    <row r="371" spans="1:17">
      <c r="A371" s="6">
        <v>19012</v>
      </c>
      <c r="B371" s="6" t="s">
        <v>397</v>
      </c>
      <c r="D371" s="6" t="str">
        <f t="shared" si="31"/>
        <v>战斗力达到1100000</v>
      </c>
      <c r="F371" s="6">
        <v>2009</v>
      </c>
      <c r="G371" s="6">
        <v>1100000</v>
      </c>
      <c r="H371" s="6" t="s">
        <v>1226</v>
      </c>
      <c r="I371" s="6">
        <f t="shared" si="28"/>
        <v>19013</v>
      </c>
      <c r="J371" s="6">
        <v>19011</v>
      </c>
      <c r="K371" s="6">
        <v>5</v>
      </c>
      <c r="O371" s="10">
        <v>1</v>
      </c>
      <c r="P371">
        <v>3</v>
      </c>
      <c r="Q371">
        <v>10</v>
      </c>
    </row>
    <row r="372" spans="1:17">
      <c r="A372" s="6">
        <v>19013</v>
      </c>
      <c r="B372" s="6" t="s">
        <v>398</v>
      </c>
      <c r="D372" s="6" t="str">
        <f t="shared" si="31"/>
        <v>战斗力达到1200000</v>
      </c>
      <c r="F372" s="6">
        <v>2009</v>
      </c>
      <c r="G372" s="6">
        <v>1200000</v>
      </c>
      <c r="H372" s="6" t="s">
        <v>1226</v>
      </c>
      <c r="I372" s="6">
        <f t="shared" si="28"/>
        <v>19014</v>
      </c>
      <c r="J372" s="6">
        <v>19012</v>
      </c>
      <c r="K372" s="6">
        <v>5</v>
      </c>
      <c r="O372" s="10">
        <v>1</v>
      </c>
      <c r="P372">
        <v>3</v>
      </c>
      <c r="Q372">
        <v>10</v>
      </c>
    </row>
    <row r="373" spans="1:17">
      <c r="A373" s="6">
        <v>19014</v>
      </c>
      <c r="B373" s="6" t="s">
        <v>399</v>
      </c>
      <c r="D373" s="6" t="str">
        <f t="shared" si="31"/>
        <v>战斗力达到1300000</v>
      </c>
      <c r="F373" s="6">
        <v>2009</v>
      </c>
      <c r="G373" s="6">
        <v>1300000</v>
      </c>
      <c r="H373" s="6" t="s">
        <v>1226</v>
      </c>
      <c r="I373" s="6">
        <f t="shared" si="28"/>
        <v>19015</v>
      </c>
      <c r="J373" s="6">
        <v>19013</v>
      </c>
      <c r="K373" s="6">
        <v>5</v>
      </c>
      <c r="O373" s="10">
        <v>1</v>
      </c>
      <c r="P373">
        <v>3</v>
      </c>
      <c r="Q373">
        <v>10</v>
      </c>
    </row>
    <row r="374" spans="1:17">
      <c r="A374" s="6">
        <v>19015</v>
      </c>
      <c r="B374" s="6" t="s">
        <v>400</v>
      </c>
      <c r="D374" s="6" t="str">
        <f t="shared" si="31"/>
        <v>战斗力达到1400000</v>
      </c>
      <c r="F374" s="6">
        <v>2009</v>
      </c>
      <c r="G374" s="6">
        <v>1400000</v>
      </c>
      <c r="H374" s="6" t="s">
        <v>1226</v>
      </c>
      <c r="I374" s="6">
        <f t="shared" si="28"/>
        <v>19016</v>
      </c>
      <c r="J374" s="6">
        <v>19014</v>
      </c>
      <c r="K374" s="6">
        <v>5</v>
      </c>
      <c r="O374" s="10">
        <v>1</v>
      </c>
      <c r="P374">
        <v>3</v>
      </c>
      <c r="Q374">
        <v>10</v>
      </c>
    </row>
    <row r="375" spans="1:17">
      <c r="A375" s="6">
        <v>19016</v>
      </c>
      <c r="B375" s="6" t="s">
        <v>401</v>
      </c>
      <c r="D375" s="6" t="str">
        <f t="shared" si="31"/>
        <v>战斗力达到1500000</v>
      </c>
      <c r="F375" s="6">
        <v>2009</v>
      </c>
      <c r="G375" s="6">
        <v>1500000</v>
      </c>
      <c r="H375" s="6" t="s">
        <v>1226</v>
      </c>
      <c r="I375" s="6">
        <f t="shared" si="28"/>
        <v>19017</v>
      </c>
      <c r="J375" s="6">
        <v>19015</v>
      </c>
      <c r="K375" s="6">
        <v>5</v>
      </c>
      <c r="O375" s="10">
        <v>1</v>
      </c>
      <c r="P375">
        <v>3</v>
      </c>
      <c r="Q375">
        <v>10</v>
      </c>
    </row>
    <row r="376" spans="1:17">
      <c r="A376" s="6">
        <v>19017</v>
      </c>
      <c r="B376" s="6" t="s">
        <v>402</v>
      </c>
      <c r="D376" s="6" t="str">
        <f t="shared" si="31"/>
        <v>战斗力达到1600000</v>
      </c>
      <c r="F376" s="6">
        <v>2009</v>
      </c>
      <c r="G376" s="6">
        <v>1600000</v>
      </c>
      <c r="H376" s="6" t="s">
        <v>1226</v>
      </c>
      <c r="I376" s="6">
        <f t="shared" si="28"/>
        <v>19018</v>
      </c>
      <c r="J376" s="6">
        <v>19016</v>
      </c>
      <c r="K376" s="6">
        <v>5</v>
      </c>
      <c r="O376" s="10">
        <v>1</v>
      </c>
      <c r="P376">
        <v>3</v>
      </c>
      <c r="Q376">
        <v>10</v>
      </c>
    </row>
    <row r="377" spans="1:17">
      <c r="A377" s="6">
        <v>19018</v>
      </c>
      <c r="B377" s="6" t="s">
        <v>403</v>
      </c>
      <c r="D377" s="6" t="str">
        <f t="shared" si="31"/>
        <v>战斗力达到1700000</v>
      </c>
      <c r="F377" s="6">
        <v>2009</v>
      </c>
      <c r="G377" s="6">
        <v>1700000</v>
      </c>
      <c r="H377" s="6" t="s">
        <v>1226</v>
      </c>
      <c r="I377" s="6">
        <f t="shared" si="28"/>
        <v>19019</v>
      </c>
      <c r="J377" s="6">
        <v>19017</v>
      </c>
      <c r="K377" s="6">
        <v>5</v>
      </c>
      <c r="O377" s="10">
        <v>1</v>
      </c>
      <c r="P377">
        <v>3</v>
      </c>
      <c r="Q377">
        <v>10</v>
      </c>
    </row>
    <row r="378" spans="1:17">
      <c r="A378" s="6">
        <v>19019</v>
      </c>
      <c r="B378" s="6" t="s">
        <v>404</v>
      </c>
      <c r="D378" s="6" t="str">
        <f t="shared" si="31"/>
        <v>战斗力达到1800000</v>
      </c>
      <c r="F378" s="6">
        <v>2009</v>
      </c>
      <c r="G378" s="6">
        <v>1800000</v>
      </c>
      <c r="H378" s="6" t="s">
        <v>1226</v>
      </c>
      <c r="I378" s="6">
        <f t="shared" si="28"/>
        <v>19020</v>
      </c>
      <c r="J378" s="6">
        <v>19018</v>
      </c>
      <c r="K378" s="6">
        <v>5</v>
      </c>
      <c r="O378" s="10">
        <v>1</v>
      </c>
      <c r="P378">
        <v>3</v>
      </c>
      <c r="Q378">
        <v>10</v>
      </c>
    </row>
    <row r="379" spans="1:17">
      <c r="A379" s="6">
        <v>19020</v>
      </c>
      <c r="B379" s="6" t="s">
        <v>405</v>
      </c>
      <c r="D379" s="6" t="str">
        <f t="shared" si="31"/>
        <v>战斗力达到1900000</v>
      </c>
      <c r="F379" s="6">
        <v>2009</v>
      </c>
      <c r="G379" s="6">
        <v>1900000</v>
      </c>
      <c r="H379" s="6" t="s">
        <v>1226</v>
      </c>
      <c r="I379" s="6">
        <f t="shared" si="28"/>
        <v>19021</v>
      </c>
      <c r="J379" s="6">
        <v>19019</v>
      </c>
      <c r="K379" s="6">
        <v>5</v>
      </c>
      <c r="O379" s="10">
        <v>1</v>
      </c>
      <c r="P379">
        <v>3</v>
      </c>
      <c r="Q379">
        <v>10</v>
      </c>
    </row>
    <row r="380" spans="1:17">
      <c r="A380" s="6">
        <v>19021</v>
      </c>
      <c r="B380" s="6" t="s">
        <v>406</v>
      </c>
      <c r="D380" s="6" t="str">
        <f t="shared" si="31"/>
        <v>战斗力达到2000000</v>
      </c>
      <c r="F380" s="6">
        <v>2009</v>
      </c>
      <c r="G380" s="6">
        <v>2000000</v>
      </c>
      <c r="H380" s="6" t="s">
        <v>1245</v>
      </c>
      <c r="I380" s="6">
        <v>0</v>
      </c>
      <c r="J380" s="6">
        <v>19020</v>
      </c>
      <c r="K380" s="6">
        <v>5</v>
      </c>
      <c r="O380" s="10">
        <v>1</v>
      </c>
      <c r="P380">
        <v>3</v>
      </c>
      <c r="Q380">
        <v>10</v>
      </c>
    </row>
    <row r="381" spans="1:17">
      <c r="A381" s="6">
        <v>20001</v>
      </c>
      <c r="B381" s="6" t="s">
        <v>947</v>
      </c>
      <c r="D381" s="6" t="str">
        <f>"拥有"&amp;G381&amp;"个四星京剧猫"</f>
        <v>拥有1个四星京剧猫</v>
      </c>
      <c r="F381" s="6">
        <v>2010</v>
      </c>
      <c r="G381" s="6">
        <v>1</v>
      </c>
      <c r="H381" s="6" t="s">
        <v>1246</v>
      </c>
      <c r="I381" s="6">
        <f>A382</f>
        <v>20002</v>
      </c>
      <c r="J381" s="6">
        <v>0</v>
      </c>
      <c r="K381" s="6">
        <v>13</v>
      </c>
      <c r="O381" s="10">
        <v>1</v>
      </c>
      <c r="P381">
        <v>3</v>
      </c>
      <c r="Q381">
        <v>10</v>
      </c>
    </row>
    <row r="382" spans="1:17">
      <c r="A382" s="6">
        <v>20002</v>
      </c>
      <c r="B382" s="6" t="s">
        <v>421</v>
      </c>
      <c r="D382" s="6" t="str">
        <f>"拥有"&amp;G382&amp;"个四星京剧猫"</f>
        <v>拥有5个四星京剧猫</v>
      </c>
      <c r="F382" s="6">
        <v>2010</v>
      </c>
      <c r="G382" s="6">
        <v>5</v>
      </c>
      <c r="H382" s="6" t="s">
        <v>1247</v>
      </c>
      <c r="I382" s="6">
        <f t="shared" ref="I382:I440" si="32">A383</f>
        <v>20003</v>
      </c>
      <c r="J382" s="6">
        <v>20001</v>
      </c>
      <c r="K382" s="6">
        <v>13</v>
      </c>
      <c r="O382" s="10">
        <v>1</v>
      </c>
      <c r="P382">
        <v>3</v>
      </c>
      <c r="Q382">
        <v>10</v>
      </c>
    </row>
    <row r="383" spans="1:17">
      <c r="A383" s="6">
        <v>20003</v>
      </c>
      <c r="B383" s="6" t="s">
        <v>422</v>
      </c>
      <c r="D383" s="6" t="str">
        <f t="shared" ref="D383:D389" si="33">"拥有"&amp;G383&amp;"个四星京剧猫"</f>
        <v>拥有10个四星京剧猫</v>
      </c>
      <c r="F383" s="6">
        <v>2010</v>
      </c>
      <c r="G383" s="6">
        <v>10</v>
      </c>
      <c r="H383" s="6" t="s">
        <v>1248</v>
      </c>
      <c r="I383" s="6">
        <f t="shared" si="32"/>
        <v>20004</v>
      </c>
      <c r="J383" s="6">
        <v>20002</v>
      </c>
      <c r="K383" s="6">
        <v>13</v>
      </c>
      <c r="O383" s="10">
        <v>1</v>
      </c>
      <c r="P383">
        <v>3</v>
      </c>
      <c r="Q383">
        <v>10</v>
      </c>
    </row>
    <row r="384" spans="1:17">
      <c r="A384" s="6">
        <v>20004</v>
      </c>
      <c r="B384" s="6" t="s">
        <v>423</v>
      </c>
      <c r="D384" s="6" t="str">
        <f t="shared" si="33"/>
        <v>拥有15个四星京剧猫</v>
      </c>
      <c r="F384" s="6">
        <v>2010</v>
      </c>
      <c r="G384" s="6">
        <v>15</v>
      </c>
      <c r="H384" s="6" t="s">
        <v>1249</v>
      </c>
      <c r="I384" s="6">
        <f t="shared" si="32"/>
        <v>20005</v>
      </c>
      <c r="J384" s="6">
        <v>20003</v>
      </c>
      <c r="K384" s="6">
        <v>13</v>
      </c>
      <c r="O384" s="10">
        <v>1</v>
      </c>
      <c r="P384">
        <v>3</v>
      </c>
      <c r="Q384">
        <v>10</v>
      </c>
    </row>
    <row r="385" spans="1:17">
      <c r="A385" s="6">
        <v>20005</v>
      </c>
      <c r="B385" s="6" t="s">
        <v>424</v>
      </c>
      <c r="D385" s="6" t="str">
        <f t="shared" si="33"/>
        <v>拥有20个四星京剧猫</v>
      </c>
      <c r="F385" s="6">
        <v>2010</v>
      </c>
      <c r="G385" s="6">
        <v>20</v>
      </c>
      <c r="H385" s="6" t="s">
        <v>1250</v>
      </c>
      <c r="I385" s="6">
        <f t="shared" si="32"/>
        <v>20006</v>
      </c>
      <c r="J385" s="6">
        <v>20004</v>
      </c>
      <c r="K385" s="6">
        <v>13</v>
      </c>
      <c r="O385" s="10">
        <v>1</v>
      </c>
      <c r="P385">
        <v>3</v>
      </c>
      <c r="Q385">
        <v>10</v>
      </c>
    </row>
    <row r="386" spans="1:17">
      <c r="A386" s="6">
        <v>20006</v>
      </c>
      <c r="B386" s="6" t="s">
        <v>425</v>
      </c>
      <c r="D386" s="6" t="str">
        <f t="shared" si="33"/>
        <v>拥有25个四星京剧猫</v>
      </c>
      <c r="F386" s="6">
        <v>2010</v>
      </c>
      <c r="G386" s="6">
        <v>25</v>
      </c>
      <c r="H386" s="6" t="s">
        <v>1251</v>
      </c>
      <c r="I386" s="6">
        <f t="shared" si="32"/>
        <v>20007</v>
      </c>
      <c r="J386" s="6">
        <v>20005</v>
      </c>
      <c r="K386" s="6">
        <v>13</v>
      </c>
      <c r="O386" s="10">
        <v>1</v>
      </c>
      <c r="P386">
        <v>3</v>
      </c>
      <c r="Q386">
        <v>10</v>
      </c>
    </row>
    <row r="387" spans="1:17">
      <c r="A387" s="6">
        <v>20007</v>
      </c>
      <c r="B387" s="6" t="s">
        <v>426</v>
      </c>
      <c r="D387" s="6" t="str">
        <f t="shared" si="33"/>
        <v>拥有30个四星京剧猫</v>
      </c>
      <c r="F387" s="6">
        <v>2010</v>
      </c>
      <c r="G387" s="6">
        <v>30</v>
      </c>
      <c r="H387" s="6" t="s">
        <v>1252</v>
      </c>
      <c r="I387" s="6">
        <f t="shared" si="32"/>
        <v>20008</v>
      </c>
      <c r="J387" s="6">
        <v>20006</v>
      </c>
      <c r="K387" s="6">
        <v>13</v>
      </c>
      <c r="O387" s="10">
        <v>1</v>
      </c>
      <c r="P387">
        <v>3</v>
      </c>
      <c r="Q387">
        <v>10</v>
      </c>
    </row>
    <row r="388" spans="1:17">
      <c r="A388" s="6">
        <v>20008</v>
      </c>
      <c r="B388" s="6" t="s">
        <v>427</v>
      </c>
      <c r="D388" s="6" t="str">
        <f t="shared" si="33"/>
        <v>拥有35个四星京剧猫</v>
      </c>
      <c r="F388" s="6">
        <v>2010</v>
      </c>
      <c r="G388" s="6">
        <v>35</v>
      </c>
      <c r="H388" s="6" t="s">
        <v>1253</v>
      </c>
      <c r="I388" s="6">
        <f t="shared" si="32"/>
        <v>20009</v>
      </c>
      <c r="J388" s="6">
        <v>20007</v>
      </c>
      <c r="K388" s="6">
        <v>13</v>
      </c>
      <c r="O388" s="10">
        <v>1</v>
      </c>
      <c r="P388">
        <v>3</v>
      </c>
      <c r="Q388">
        <v>10</v>
      </c>
    </row>
    <row r="389" spans="1:17">
      <c r="A389" s="6">
        <v>20009</v>
      </c>
      <c r="B389" s="6" t="s">
        <v>428</v>
      </c>
      <c r="D389" s="6" t="str">
        <f t="shared" si="33"/>
        <v>拥有40个四星京剧猫</v>
      </c>
      <c r="F389" s="6">
        <v>2010</v>
      </c>
      <c r="G389" s="6">
        <v>40</v>
      </c>
      <c r="H389" s="6" t="s">
        <v>1254</v>
      </c>
      <c r="I389" s="6">
        <v>0</v>
      </c>
      <c r="J389" s="6">
        <v>20008</v>
      </c>
      <c r="K389" s="6">
        <v>13</v>
      </c>
      <c r="O389" s="10">
        <v>1</v>
      </c>
      <c r="P389">
        <v>3</v>
      </c>
      <c r="Q389">
        <v>10</v>
      </c>
    </row>
    <row r="390" spans="1:17">
      <c r="A390" s="6">
        <v>21001</v>
      </c>
      <c r="B390" s="6" t="s">
        <v>948</v>
      </c>
      <c r="D390" s="6" t="str">
        <f>"拥有"&amp;G390&amp;"个紫色品质京剧猫"</f>
        <v>拥有1个紫色品质京剧猫</v>
      </c>
      <c r="F390" s="6">
        <v>2011</v>
      </c>
      <c r="G390" s="6">
        <v>1</v>
      </c>
      <c r="H390" s="6" t="s">
        <v>1255</v>
      </c>
      <c r="I390" s="6">
        <f t="shared" si="32"/>
        <v>21002</v>
      </c>
      <c r="J390" s="6">
        <v>0</v>
      </c>
      <c r="K390" s="6">
        <v>14</v>
      </c>
      <c r="O390" s="10">
        <v>1</v>
      </c>
      <c r="P390">
        <v>3</v>
      </c>
      <c r="Q390">
        <v>10</v>
      </c>
    </row>
    <row r="391" spans="1:17">
      <c r="A391" s="6">
        <v>21002</v>
      </c>
      <c r="B391" s="6" t="s">
        <v>413</v>
      </c>
      <c r="D391" s="6" t="str">
        <f t="shared" ref="D391:D398" si="34">"拥有"&amp;G391&amp;"个紫色品质京剧猫"</f>
        <v>拥有5个紫色品质京剧猫</v>
      </c>
      <c r="F391" s="6">
        <v>2011</v>
      </c>
      <c r="G391" s="6">
        <v>5</v>
      </c>
      <c r="H391" s="6" t="s">
        <v>1256</v>
      </c>
      <c r="I391" s="6">
        <f t="shared" si="32"/>
        <v>21003</v>
      </c>
      <c r="J391" s="6">
        <v>21001</v>
      </c>
      <c r="K391" s="6">
        <v>14</v>
      </c>
      <c r="O391" s="10">
        <v>1</v>
      </c>
      <c r="P391">
        <v>3</v>
      </c>
      <c r="Q391">
        <v>10</v>
      </c>
    </row>
    <row r="392" spans="1:17">
      <c r="A392" s="6">
        <v>21003</v>
      </c>
      <c r="B392" s="6" t="s">
        <v>414</v>
      </c>
      <c r="D392" s="6" t="str">
        <f t="shared" si="34"/>
        <v>拥有10个紫色品质京剧猫</v>
      </c>
      <c r="F392" s="6">
        <v>2011</v>
      </c>
      <c r="G392" s="6">
        <v>10</v>
      </c>
      <c r="H392" s="6" t="s">
        <v>1255</v>
      </c>
      <c r="I392" s="6">
        <f t="shared" si="32"/>
        <v>21004</v>
      </c>
      <c r="J392" s="6">
        <v>21002</v>
      </c>
      <c r="K392" s="6">
        <v>14</v>
      </c>
      <c r="O392" s="6">
        <v>1</v>
      </c>
      <c r="P392">
        <v>6</v>
      </c>
      <c r="Q392">
        <v>100</v>
      </c>
    </row>
    <row r="393" spans="1:17">
      <c r="A393" s="6">
        <v>21004</v>
      </c>
      <c r="B393" s="6" t="s">
        <v>415</v>
      </c>
      <c r="D393" s="6" t="str">
        <f t="shared" si="34"/>
        <v>拥有15个紫色品质京剧猫</v>
      </c>
      <c r="F393" s="6">
        <v>2011</v>
      </c>
      <c r="G393" s="6">
        <v>15</v>
      </c>
      <c r="H393" s="6" t="s">
        <v>1256</v>
      </c>
      <c r="I393" s="6">
        <f t="shared" si="32"/>
        <v>21005</v>
      </c>
      <c r="J393" s="6">
        <v>21003</v>
      </c>
      <c r="K393" s="6">
        <v>14</v>
      </c>
      <c r="O393" s="6">
        <v>1</v>
      </c>
      <c r="P393">
        <v>6</v>
      </c>
      <c r="Q393">
        <v>500</v>
      </c>
    </row>
    <row r="394" spans="1:17">
      <c r="A394" s="6">
        <v>21005</v>
      </c>
      <c r="B394" s="6" t="s">
        <v>416</v>
      </c>
      <c r="D394" s="6" t="str">
        <f t="shared" si="34"/>
        <v>拥有20个紫色品质京剧猫</v>
      </c>
      <c r="F394" s="6">
        <v>2011</v>
      </c>
      <c r="G394" s="6">
        <v>20</v>
      </c>
      <c r="H394" s="6" t="s">
        <v>1255</v>
      </c>
      <c r="I394" s="6">
        <f t="shared" si="32"/>
        <v>21006</v>
      </c>
      <c r="J394" s="6">
        <v>21004</v>
      </c>
      <c r="K394" s="6">
        <v>14</v>
      </c>
      <c r="O394" s="6">
        <v>1</v>
      </c>
      <c r="P394">
        <v>6</v>
      </c>
      <c r="Q394">
        <v>1000</v>
      </c>
    </row>
    <row r="395" spans="1:17">
      <c r="A395" s="6">
        <v>21006</v>
      </c>
      <c r="B395" s="6" t="s">
        <v>417</v>
      </c>
      <c r="D395" s="6" t="str">
        <f t="shared" si="34"/>
        <v>拥有25个紫色品质京剧猫</v>
      </c>
      <c r="F395" s="6">
        <v>2011</v>
      </c>
      <c r="G395" s="6">
        <v>25</v>
      </c>
      <c r="H395" s="6" t="s">
        <v>1256</v>
      </c>
      <c r="I395" s="6">
        <f t="shared" si="32"/>
        <v>21007</v>
      </c>
      <c r="J395" s="6">
        <v>21005</v>
      </c>
      <c r="K395" s="6">
        <v>14</v>
      </c>
      <c r="O395" s="6">
        <v>1</v>
      </c>
      <c r="P395">
        <v>6</v>
      </c>
      <c r="Q395">
        <v>5000</v>
      </c>
    </row>
    <row r="396" spans="1:17">
      <c r="A396" s="6">
        <v>21007</v>
      </c>
      <c r="B396" s="6" t="s">
        <v>418</v>
      </c>
      <c r="D396" s="6" t="str">
        <f t="shared" si="34"/>
        <v>拥有30个紫色品质京剧猫</v>
      </c>
      <c r="F396" s="6">
        <v>2011</v>
      </c>
      <c r="G396" s="6">
        <v>30</v>
      </c>
      <c r="H396" s="6" t="s">
        <v>1255</v>
      </c>
      <c r="I396" s="6">
        <f t="shared" si="32"/>
        <v>21008</v>
      </c>
      <c r="J396" s="6">
        <v>21006</v>
      </c>
      <c r="K396" s="6">
        <v>14</v>
      </c>
      <c r="O396" s="6">
        <v>1</v>
      </c>
      <c r="P396">
        <v>6</v>
      </c>
      <c r="Q396">
        <v>10000</v>
      </c>
    </row>
    <row r="397" spans="1:17">
      <c r="A397" s="6">
        <v>21008</v>
      </c>
      <c r="B397" s="6" t="s">
        <v>419</v>
      </c>
      <c r="D397" s="6" t="str">
        <f t="shared" si="34"/>
        <v>拥有35个紫色品质京剧猫</v>
      </c>
      <c r="F397" s="6">
        <v>2011</v>
      </c>
      <c r="G397" s="6">
        <v>35</v>
      </c>
      <c r="H397" s="6" t="s">
        <v>1256</v>
      </c>
      <c r="I397" s="6">
        <f t="shared" si="32"/>
        <v>21009</v>
      </c>
      <c r="J397" s="6">
        <v>21007</v>
      </c>
      <c r="K397" s="6">
        <v>14</v>
      </c>
      <c r="O397" s="6">
        <v>1</v>
      </c>
      <c r="P397" s="6">
        <v>6</v>
      </c>
      <c r="Q397" s="6">
        <v>1000</v>
      </c>
    </row>
    <row r="398" spans="1:17">
      <c r="A398" s="6">
        <v>21009</v>
      </c>
      <c r="B398" s="6" t="s">
        <v>420</v>
      </c>
      <c r="D398" s="6" t="str">
        <f t="shared" si="34"/>
        <v>拥有40个紫色品质京剧猫</v>
      </c>
      <c r="F398" s="6">
        <v>2011</v>
      </c>
      <c r="G398" s="6">
        <v>40</v>
      </c>
      <c r="H398" s="6" t="s">
        <v>1257</v>
      </c>
      <c r="I398" s="6">
        <v>0</v>
      </c>
      <c r="J398" s="6">
        <v>21008</v>
      </c>
      <c r="K398" s="6">
        <v>14</v>
      </c>
      <c r="O398" s="6">
        <v>1</v>
      </c>
      <c r="P398" s="6">
        <v>6</v>
      </c>
      <c r="Q398" s="6">
        <v>2000</v>
      </c>
    </row>
    <row r="399" spans="1:17">
      <c r="A399" s="6">
        <v>22001</v>
      </c>
      <c r="B399" s="6" t="s">
        <v>949</v>
      </c>
      <c r="D399" s="6" t="str">
        <f>"解锁"&amp;G399&amp;"个京剧猫助阵位"</f>
        <v>解锁1个京剧猫助阵位</v>
      </c>
      <c r="F399" s="6">
        <v>2012</v>
      </c>
      <c r="G399" s="6">
        <v>1</v>
      </c>
      <c r="H399" s="6" t="s">
        <v>1257</v>
      </c>
      <c r="I399" s="6">
        <f t="shared" si="32"/>
        <v>22002</v>
      </c>
      <c r="J399" s="6">
        <v>0</v>
      </c>
      <c r="K399" s="6">
        <v>15</v>
      </c>
      <c r="O399" s="6">
        <v>1</v>
      </c>
      <c r="P399" s="6">
        <v>6</v>
      </c>
      <c r="Q399" s="6">
        <v>3000</v>
      </c>
    </row>
    <row r="400" spans="1:17">
      <c r="A400" s="6">
        <v>22002</v>
      </c>
      <c r="B400" s="6" t="s">
        <v>407</v>
      </c>
      <c r="D400" s="6" t="str">
        <f>"解锁"&amp;G400&amp;"个京剧猫助阵位"</f>
        <v>解锁2个京剧猫助阵位</v>
      </c>
      <c r="F400" s="6">
        <v>2012</v>
      </c>
      <c r="G400" s="6">
        <v>2</v>
      </c>
      <c r="H400" s="6" t="s">
        <v>1257</v>
      </c>
      <c r="I400" s="6">
        <f t="shared" si="32"/>
        <v>22003</v>
      </c>
      <c r="J400" s="6">
        <v>22001</v>
      </c>
      <c r="K400" s="6">
        <v>15</v>
      </c>
      <c r="O400" s="6">
        <v>1</v>
      </c>
      <c r="P400" s="6">
        <v>6</v>
      </c>
      <c r="Q400" s="6">
        <v>4000</v>
      </c>
    </row>
    <row r="401" spans="1:17">
      <c r="A401" s="6">
        <v>22003</v>
      </c>
      <c r="B401" s="6" t="s">
        <v>408</v>
      </c>
      <c r="D401" s="6" t="str">
        <f t="shared" ref="D401:D405" si="35">"解锁"&amp;G401&amp;"个京剧猫助阵位"</f>
        <v>解锁3个京剧猫助阵位</v>
      </c>
      <c r="F401" s="6">
        <v>2012</v>
      </c>
      <c r="G401" s="6">
        <v>3</v>
      </c>
      <c r="H401" s="6" t="s">
        <v>1257</v>
      </c>
      <c r="I401" s="6">
        <f t="shared" si="32"/>
        <v>22004</v>
      </c>
      <c r="J401" s="6">
        <v>22002</v>
      </c>
      <c r="K401" s="6">
        <v>15</v>
      </c>
      <c r="O401" s="6">
        <v>1</v>
      </c>
      <c r="P401" s="6">
        <v>6</v>
      </c>
      <c r="Q401" s="6">
        <v>500</v>
      </c>
    </row>
    <row r="402" spans="1:17">
      <c r="A402" s="6">
        <v>22004</v>
      </c>
      <c r="B402" s="6" t="s">
        <v>409</v>
      </c>
      <c r="D402" s="6" t="str">
        <f t="shared" si="35"/>
        <v>解锁4个京剧猫助阵位</v>
      </c>
      <c r="F402" s="6">
        <v>2012</v>
      </c>
      <c r="G402" s="6">
        <v>4</v>
      </c>
      <c r="H402" s="6" t="s">
        <v>1257</v>
      </c>
      <c r="I402" s="6">
        <f t="shared" si="32"/>
        <v>22005</v>
      </c>
      <c r="J402" s="6">
        <v>22003</v>
      </c>
      <c r="K402" s="6">
        <v>15</v>
      </c>
      <c r="O402" s="6">
        <v>1</v>
      </c>
      <c r="P402" s="6">
        <v>6</v>
      </c>
      <c r="Q402" s="6">
        <v>5000</v>
      </c>
    </row>
    <row r="403" spans="1:17">
      <c r="A403" s="6">
        <v>22005</v>
      </c>
      <c r="B403" s="6" t="s">
        <v>410</v>
      </c>
      <c r="D403" s="6" t="str">
        <f t="shared" si="35"/>
        <v>解锁5个京剧猫助阵位</v>
      </c>
      <c r="F403" s="6">
        <v>2012</v>
      </c>
      <c r="G403" s="6">
        <v>5</v>
      </c>
      <c r="H403" s="6" t="s">
        <v>1257</v>
      </c>
      <c r="I403" s="6">
        <f t="shared" si="32"/>
        <v>22006</v>
      </c>
      <c r="J403" s="6">
        <v>22004</v>
      </c>
      <c r="K403" s="6">
        <v>15</v>
      </c>
      <c r="O403" s="6">
        <v>1</v>
      </c>
      <c r="P403" s="6">
        <v>6</v>
      </c>
      <c r="Q403" s="6">
        <v>6000</v>
      </c>
    </row>
    <row r="404" spans="1:17">
      <c r="A404" s="6">
        <v>22006</v>
      </c>
      <c r="B404" s="6" t="s">
        <v>411</v>
      </c>
      <c r="D404" s="6" t="str">
        <f t="shared" si="35"/>
        <v>解锁6个京剧猫助阵位</v>
      </c>
      <c r="F404" s="6">
        <v>2012</v>
      </c>
      <c r="G404" s="6">
        <v>6</v>
      </c>
      <c r="H404" s="6" t="s">
        <v>1257</v>
      </c>
      <c r="I404" s="6">
        <f t="shared" si="32"/>
        <v>22007</v>
      </c>
      <c r="J404" s="6">
        <v>22005</v>
      </c>
      <c r="K404" s="6">
        <v>15</v>
      </c>
      <c r="O404" s="6">
        <v>1</v>
      </c>
      <c r="P404" s="6">
        <v>6</v>
      </c>
      <c r="Q404" s="6">
        <v>7000</v>
      </c>
    </row>
    <row r="405" spans="1:17">
      <c r="A405" s="6">
        <v>22007</v>
      </c>
      <c r="B405" s="6" t="s">
        <v>412</v>
      </c>
      <c r="D405" s="6" t="str">
        <f t="shared" si="35"/>
        <v>解锁7个京剧猫助阵位</v>
      </c>
      <c r="F405" s="6">
        <v>2012</v>
      </c>
      <c r="G405" s="6">
        <v>7</v>
      </c>
      <c r="H405" s="6" t="s">
        <v>1257</v>
      </c>
      <c r="I405" s="6">
        <v>0</v>
      </c>
      <c r="J405" s="6">
        <v>22006</v>
      </c>
      <c r="K405" s="6">
        <v>15</v>
      </c>
      <c r="O405" s="6">
        <v>1</v>
      </c>
      <c r="P405" s="6">
        <v>6</v>
      </c>
      <c r="Q405" s="6">
        <v>8000</v>
      </c>
    </row>
    <row r="406" spans="1:17">
      <c r="A406" s="6">
        <v>25001</v>
      </c>
      <c r="B406" s="6" t="s">
        <v>950</v>
      </c>
      <c r="D406" s="6" t="str">
        <f>"培养"&amp;G406&amp;"个紫色品质助阵位"</f>
        <v>培养1个紫色品质助阵位</v>
      </c>
      <c r="F406" s="6">
        <v>2015</v>
      </c>
      <c r="G406" s="6">
        <v>1</v>
      </c>
      <c r="H406" s="6" t="s">
        <v>1257</v>
      </c>
      <c r="I406" s="6">
        <f t="shared" si="32"/>
        <v>25002</v>
      </c>
      <c r="J406" s="6">
        <v>0</v>
      </c>
      <c r="K406" s="6">
        <v>16</v>
      </c>
      <c r="O406" s="6">
        <v>5</v>
      </c>
      <c r="P406">
        <v>1</v>
      </c>
      <c r="Q406" t="s">
        <v>1291</v>
      </c>
    </row>
    <row r="407" spans="1:17">
      <c r="A407" s="6">
        <v>25002</v>
      </c>
      <c r="B407" s="6" t="s">
        <v>431</v>
      </c>
      <c r="D407" s="6" t="str">
        <f t="shared" ref="D407:D412" si="36">"培养"&amp;G407&amp;"个紫色品质助阵位"</f>
        <v>培养2个紫色品质助阵位</v>
      </c>
      <c r="F407" s="6">
        <v>2015</v>
      </c>
      <c r="G407" s="6">
        <v>2</v>
      </c>
      <c r="H407" s="6" t="s">
        <v>1257</v>
      </c>
      <c r="I407" s="6">
        <f t="shared" si="32"/>
        <v>25003</v>
      </c>
      <c r="J407" s="6">
        <v>25001</v>
      </c>
      <c r="K407" s="6">
        <v>16</v>
      </c>
      <c r="O407" s="6">
        <v>5</v>
      </c>
      <c r="P407">
        <v>2</v>
      </c>
      <c r="Q407" t="s">
        <v>1291</v>
      </c>
    </row>
    <row r="408" spans="1:17">
      <c r="A408" s="6">
        <v>25003</v>
      </c>
      <c r="B408" s="6" t="s">
        <v>432</v>
      </c>
      <c r="D408" s="6" t="str">
        <f t="shared" si="36"/>
        <v>培养3个紫色品质助阵位</v>
      </c>
      <c r="F408" s="6">
        <v>2015</v>
      </c>
      <c r="G408" s="6">
        <v>3</v>
      </c>
      <c r="H408" s="6" t="s">
        <v>1257</v>
      </c>
      <c r="I408" s="6">
        <f t="shared" si="32"/>
        <v>25004</v>
      </c>
      <c r="J408" s="6">
        <v>25002</v>
      </c>
      <c r="K408" s="6">
        <v>16</v>
      </c>
      <c r="O408" s="6">
        <v>5</v>
      </c>
      <c r="P408">
        <v>3</v>
      </c>
      <c r="Q408" t="s">
        <v>1291</v>
      </c>
    </row>
    <row r="409" spans="1:17">
      <c r="A409" s="6">
        <v>25004</v>
      </c>
      <c r="B409" s="6" t="s">
        <v>433</v>
      </c>
      <c r="D409" s="6" t="str">
        <f t="shared" si="36"/>
        <v>培养4个紫色品质助阵位</v>
      </c>
      <c r="F409" s="6">
        <v>2015</v>
      </c>
      <c r="G409" s="6">
        <v>4</v>
      </c>
      <c r="H409" s="6" t="s">
        <v>1257</v>
      </c>
      <c r="I409" s="6">
        <f t="shared" si="32"/>
        <v>25005</v>
      </c>
      <c r="J409" s="6">
        <v>25003</v>
      </c>
      <c r="K409" s="6">
        <v>16</v>
      </c>
      <c r="O409" s="6">
        <v>5</v>
      </c>
      <c r="P409">
        <v>4</v>
      </c>
      <c r="Q409" t="s">
        <v>1291</v>
      </c>
    </row>
    <row r="410" spans="1:17">
      <c r="A410" s="6">
        <v>25005</v>
      </c>
      <c r="B410" s="6" t="s">
        <v>434</v>
      </c>
      <c r="D410" s="6" t="str">
        <f t="shared" si="36"/>
        <v>培养5个紫色品质助阵位</v>
      </c>
      <c r="F410" s="6">
        <v>2015</v>
      </c>
      <c r="G410" s="6">
        <v>5</v>
      </c>
      <c r="H410" s="6" t="s">
        <v>1257</v>
      </c>
      <c r="I410" s="6">
        <f t="shared" si="32"/>
        <v>25006</v>
      </c>
      <c r="J410" s="6">
        <v>25004</v>
      </c>
      <c r="K410" s="6">
        <v>16</v>
      </c>
      <c r="O410" s="6">
        <v>5</v>
      </c>
      <c r="P410">
        <v>5</v>
      </c>
      <c r="Q410" t="s">
        <v>1291</v>
      </c>
    </row>
    <row r="411" spans="1:17">
      <c r="A411" s="6">
        <v>25006</v>
      </c>
      <c r="B411" s="6" t="s">
        <v>435</v>
      </c>
      <c r="D411" s="6" t="str">
        <f t="shared" si="36"/>
        <v>培养6个紫色品质助阵位</v>
      </c>
      <c r="F411" s="6">
        <v>2015</v>
      </c>
      <c r="G411" s="6">
        <v>6</v>
      </c>
      <c r="H411" s="6" t="s">
        <v>1257</v>
      </c>
      <c r="I411" s="6">
        <f t="shared" si="32"/>
        <v>25007</v>
      </c>
      <c r="J411" s="6">
        <v>25005</v>
      </c>
      <c r="K411" s="6">
        <v>16</v>
      </c>
      <c r="O411" s="6">
        <v>5</v>
      </c>
      <c r="P411">
        <v>6</v>
      </c>
      <c r="Q411" t="s">
        <v>1291</v>
      </c>
    </row>
    <row r="412" spans="1:17">
      <c r="A412" s="6">
        <v>25007</v>
      </c>
      <c r="B412" s="6" t="s">
        <v>436</v>
      </c>
      <c r="D412" s="6" t="str">
        <f t="shared" si="36"/>
        <v>培养7个紫色品质助阵位</v>
      </c>
      <c r="F412" s="6">
        <v>2015</v>
      </c>
      <c r="G412" s="6">
        <v>7</v>
      </c>
      <c r="H412" s="6" t="s">
        <v>1258</v>
      </c>
      <c r="I412" s="6">
        <v>0</v>
      </c>
      <c r="J412" s="6">
        <v>25006</v>
      </c>
      <c r="K412" s="6">
        <v>16</v>
      </c>
      <c r="O412" s="6">
        <v>5</v>
      </c>
      <c r="P412">
        <v>7</v>
      </c>
      <c r="Q412" t="s">
        <v>1291</v>
      </c>
    </row>
    <row r="413" spans="1:17">
      <c r="A413" s="6">
        <v>27001</v>
      </c>
      <c r="B413" s="6" t="s">
        <v>951</v>
      </c>
      <c r="D413" s="6" t="str">
        <f>"排位赛累计胜利"&amp;G413&amp;"场"</f>
        <v>排位赛累计胜利10场</v>
      </c>
      <c r="F413" s="6">
        <v>2017</v>
      </c>
      <c r="G413" s="6">
        <v>10</v>
      </c>
      <c r="H413" s="6" t="s">
        <v>1259</v>
      </c>
      <c r="I413" s="6">
        <f t="shared" si="32"/>
        <v>27002</v>
      </c>
      <c r="J413" s="6">
        <v>0</v>
      </c>
      <c r="K413" s="6">
        <v>17</v>
      </c>
      <c r="O413" s="6">
        <v>5</v>
      </c>
      <c r="P413">
        <v>8</v>
      </c>
      <c r="Q413" t="s">
        <v>1291</v>
      </c>
    </row>
    <row r="414" spans="1:17">
      <c r="A414" s="6">
        <v>27002</v>
      </c>
      <c r="B414" s="6" t="s">
        <v>437</v>
      </c>
      <c r="D414" s="6" t="str">
        <f t="shared" ref="D414:D416" si="37">"排位赛累计胜利"&amp;G414&amp;"场"</f>
        <v>排位赛累计胜利100场</v>
      </c>
      <c r="F414" s="6">
        <v>2017</v>
      </c>
      <c r="G414" s="6">
        <v>100</v>
      </c>
      <c r="H414" s="6" t="s">
        <v>1227</v>
      </c>
      <c r="I414" s="6">
        <f t="shared" si="32"/>
        <v>27003</v>
      </c>
      <c r="J414" s="6">
        <v>27001</v>
      </c>
      <c r="K414" s="6">
        <v>17</v>
      </c>
      <c r="O414" s="6">
        <v>5</v>
      </c>
      <c r="P414">
        <v>9</v>
      </c>
      <c r="Q414" t="s">
        <v>1291</v>
      </c>
    </row>
    <row r="415" spans="1:17">
      <c r="A415" s="6">
        <v>27003</v>
      </c>
      <c r="B415" s="6" t="s">
        <v>438</v>
      </c>
      <c r="D415" s="6" t="str">
        <f t="shared" si="37"/>
        <v>排位赛累计胜利500场</v>
      </c>
      <c r="F415" s="6">
        <v>2017</v>
      </c>
      <c r="G415" s="6">
        <v>500</v>
      </c>
      <c r="H415" s="6" t="s">
        <v>1244</v>
      </c>
      <c r="I415" s="6">
        <f t="shared" si="32"/>
        <v>27004</v>
      </c>
      <c r="J415" s="6">
        <v>27002</v>
      </c>
      <c r="K415" s="6">
        <v>17</v>
      </c>
      <c r="O415" s="6">
        <v>5</v>
      </c>
      <c r="P415">
        <v>10</v>
      </c>
      <c r="Q415" t="s">
        <v>1291</v>
      </c>
    </row>
    <row r="416" spans="1:17">
      <c r="A416" s="6">
        <v>27004</v>
      </c>
      <c r="B416" s="6" t="s">
        <v>439</v>
      </c>
      <c r="D416" s="6" t="str">
        <f t="shared" si="37"/>
        <v>排位赛累计胜利1000场</v>
      </c>
      <c r="F416" s="6">
        <v>2017</v>
      </c>
      <c r="G416" s="6">
        <v>1000</v>
      </c>
      <c r="H416" s="6" t="s">
        <v>1260</v>
      </c>
      <c r="I416" s="6">
        <v>0</v>
      </c>
      <c r="J416" s="6">
        <v>27003</v>
      </c>
      <c r="K416" s="6">
        <v>17</v>
      </c>
      <c r="O416" s="6">
        <v>5</v>
      </c>
      <c r="P416">
        <v>11</v>
      </c>
      <c r="Q416" t="s">
        <v>1291</v>
      </c>
    </row>
    <row r="417" spans="1:17">
      <c r="A417" s="6">
        <v>29001</v>
      </c>
      <c r="B417" s="6" t="s">
        <v>440</v>
      </c>
      <c r="D417" s="6" t="str">
        <f>"激活"&amp;G417&amp;"个新角色"</f>
        <v>激活1个新角色</v>
      </c>
      <c r="F417" s="6">
        <v>2019</v>
      </c>
      <c r="G417" s="6">
        <v>1</v>
      </c>
      <c r="H417" s="6" t="s">
        <v>1260</v>
      </c>
      <c r="I417" s="6">
        <f t="shared" si="32"/>
        <v>29002</v>
      </c>
      <c r="J417" s="6">
        <v>0</v>
      </c>
      <c r="K417" s="6">
        <v>9</v>
      </c>
      <c r="O417" s="6">
        <v>5</v>
      </c>
      <c r="P417">
        <v>12</v>
      </c>
      <c r="Q417" t="s">
        <v>1291</v>
      </c>
    </row>
    <row r="418" spans="1:17">
      <c r="A418" s="6">
        <v>29002</v>
      </c>
      <c r="B418" s="6" t="s">
        <v>441</v>
      </c>
      <c r="D418" s="6" t="str">
        <f t="shared" ref="D418:D419" si="38">"激活"&amp;G418&amp;"个新角色"</f>
        <v>激活2个新角色</v>
      </c>
      <c r="F418" s="6">
        <v>2019</v>
      </c>
      <c r="G418" s="6">
        <v>2</v>
      </c>
      <c r="H418" s="6" t="s">
        <v>1260</v>
      </c>
      <c r="I418" s="6">
        <f t="shared" si="32"/>
        <v>29003</v>
      </c>
      <c r="J418" s="6">
        <v>29001</v>
      </c>
      <c r="K418" s="6">
        <v>9</v>
      </c>
      <c r="O418" s="6">
        <v>6</v>
      </c>
      <c r="P418">
        <v>1</v>
      </c>
      <c r="Q418">
        <v>10</v>
      </c>
    </row>
    <row r="419" spans="1:17">
      <c r="A419" s="6">
        <v>29003</v>
      </c>
      <c r="B419" s="6" t="s">
        <v>442</v>
      </c>
      <c r="D419" s="6" t="str">
        <f t="shared" si="38"/>
        <v>激活3个新角色</v>
      </c>
      <c r="F419" s="6">
        <v>2019</v>
      </c>
      <c r="G419" s="6">
        <v>3</v>
      </c>
      <c r="H419" s="6" t="s">
        <v>1261</v>
      </c>
      <c r="I419" s="6">
        <v>0</v>
      </c>
      <c r="J419" s="6">
        <v>29002</v>
      </c>
      <c r="K419" s="6">
        <v>9</v>
      </c>
      <c r="O419" s="6">
        <v>6</v>
      </c>
      <c r="P419">
        <v>1</v>
      </c>
      <c r="Q419">
        <v>10</v>
      </c>
    </row>
    <row r="420" spans="1:17">
      <c r="A420" s="6">
        <v>30001</v>
      </c>
      <c r="B420" s="6" t="s">
        <v>952</v>
      </c>
      <c r="D420" s="6" t="str">
        <f>"勇气试炼累计胜利"&amp;G420&amp;"场"</f>
        <v>勇气试炼累计胜利10场</v>
      </c>
      <c r="F420" s="6">
        <v>2020</v>
      </c>
      <c r="G420" s="6">
        <v>10</v>
      </c>
      <c r="H420" s="6" t="s">
        <v>1261</v>
      </c>
      <c r="I420" s="6">
        <f t="shared" si="32"/>
        <v>30002</v>
      </c>
      <c r="J420" s="6">
        <v>0</v>
      </c>
      <c r="K420" s="6">
        <v>19</v>
      </c>
      <c r="O420" s="6">
        <v>6</v>
      </c>
      <c r="P420">
        <v>1</v>
      </c>
      <c r="Q420">
        <v>10</v>
      </c>
    </row>
    <row r="421" spans="1:17">
      <c r="A421" s="6">
        <v>30002</v>
      </c>
      <c r="B421" s="6" t="s">
        <v>443</v>
      </c>
      <c r="D421" s="6" t="str">
        <f t="shared" ref="D421:D430" si="39">"勇气试炼累计胜利"&amp;G421&amp;"场"</f>
        <v>勇气试炼累计胜利30场</v>
      </c>
      <c r="F421" s="6">
        <v>2020</v>
      </c>
      <c r="G421" s="6">
        <v>30</v>
      </c>
      <c r="H421" s="6" t="s">
        <v>1245</v>
      </c>
      <c r="I421" s="6">
        <f t="shared" si="32"/>
        <v>30003</v>
      </c>
      <c r="J421" s="6">
        <v>30001</v>
      </c>
      <c r="K421" s="6">
        <v>19</v>
      </c>
      <c r="O421" s="6">
        <v>6</v>
      </c>
      <c r="P421">
        <v>1</v>
      </c>
      <c r="Q421">
        <v>30</v>
      </c>
    </row>
    <row r="422" spans="1:17">
      <c r="A422" s="6">
        <v>30003</v>
      </c>
      <c r="B422" s="6" t="s">
        <v>444</v>
      </c>
      <c r="D422" s="6" t="str">
        <f t="shared" si="39"/>
        <v>勇气试炼累计胜利60场</v>
      </c>
      <c r="F422" s="6">
        <v>2020</v>
      </c>
      <c r="G422" s="6">
        <v>60</v>
      </c>
      <c r="H422" s="6" t="s">
        <v>1245</v>
      </c>
      <c r="I422" s="6">
        <f t="shared" si="32"/>
        <v>30004</v>
      </c>
      <c r="J422" s="6">
        <v>30002</v>
      </c>
      <c r="K422" s="6">
        <v>19</v>
      </c>
      <c r="O422" s="6">
        <v>6</v>
      </c>
      <c r="P422">
        <v>1</v>
      </c>
      <c r="Q422">
        <v>30</v>
      </c>
    </row>
    <row r="423" spans="1:17">
      <c r="A423" s="6">
        <v>30004</v>
      </c>
      <c r="B423" s="6" t="s">
        <v>445</v>
      </c>
      <c r="D423" s="6" t="str">
        <f t="shared" si="39"/>
        <v>勇气试炼累计胜利90场</v>
      </c>
      <c r="F423" s="6">
        <v>2020</v>
      </c>
      <c r="G423" s="6">
        <v>90</v>
      </c>
      <c r="H423" s="6" t="s">
        <v>1245</v>
      </c>
      <c r="I423" s="6">
        <f t="shared" si="32"/>
        <v>30005</v>
      </c>
      <c r="J423" s="6">
        <v>30003</v>
      </c>
      <c r="K423" s="6">
        <v>19</v>
      </c>
      <c r="O423" s="6">
        <v>6</v>
      </c>
      <c r="P423">
        <v>2</v>
      </c>
      <c r="Q423">
        <v>10</v>
      </c>
    </row>
    <row r="424" spans="1:17">
      <c r="A424" s="6">
        <v>30005</v>
      </c>
      <c r="B424" s="6" t="s">
        <v>446</v>
      </c>
      <c r="D424" s="6" t="str">
        <f t="shared" si="39"/>
        <v>勇气试炼累计胜利120场</v>
      </c>
      <c r="F424" s="6">
        <v>2020</v>
      </c>
      <c r="G424" s="6">
        <v>120</v>
      </c>
      <c r="H424" s="6" t="s">
        <v>1245</v>
      </c>
      <c r="I424" s="6">
        <f t="shared" si="32"/>
        <v>30006</v>
      </c>
      <c r="J424" s="6">
        <v>30004</v>
      </c>
      <c r="K424" s="6">
        <v>19</v>
      </c>
      <c r="O424" s="6">
        <v>6</v>
      </c>
      <c r="P424">
        <v>2</v>
      </c>
      <c r="Q424">
        <v>10</v>
      </c>
    </row>
    <row r="425" spans="1:17">
      <c r="A425" s="6">
        <v>30006</v>
      </c>
      <c r="B425" s="6" t="s">
        <v>447</v>
      </c>
      <c r="D425" s="6" t="str">
        <f t="shared" si="39"/>
        <v>勇气试炼累计胜利150场</v>
      </c>
      <c r="F425" s="6">
        <v>2020</v>
      </c>
      <c r="G425" s="6">
        <v>150</v>
      </c>
      <c r="H425" s="6" t="s">
        <v>1245</v>
      </c>
      <c r="I425" s="6">
        <f t="shared" si="32"/>
        <v>30007</v>
      </c>
      <c r="J425" s="6">
        <v>30005</v>
      </c>
      <c r="K425" s="6">
        <v>19</v>
      </c>
      <c r="O425" s="6">
        <v>6</v>
      </c>
      <c r="P425">
        <v>2</v>
      </c>
      <c r="Q425">
        <v>20</v>
      </c>
    </row>
    <row r="426" spans="1:17">
      <c r="A426" s="6">
        <v>30007</v>
      </c>
      <c r="B426" s="6" t="s">
        <v>448</v>
      </c>
      <c r="D426" s="6" t="str">
        <f t="shared" si="39"/>
        <v>勇气试炼累计胜利180场</v>
      </c>
      <c r="F426" s="6">
        <v>2020</v>
      </c>
      <c r="G426" s="6">
        <v>180</v>
      </c>
      <c r="H426" s="6" t="s">
        <v>1245</v>
      </c>
      <c r="I426" s="6">
        <f t="shared" si="32"/>
        <v>30008</v>
      </c>
      <c r="J426" s="6">
        <v>30006</v>
      </c>
      <c r="K426" s="6">
        <v>19</v>
      </c>
      <c r="O426" s="6">
        <v>6</v>
      </c>
      <c r="P426">
        <v>3</v>
      </c>
      <c r="Q426">
        <v>10</v>
      </c>
    </row>
    <row r="427" spans="1:17">
      <c r="A427" s="6">
        <v>30008</v>
      </c>
      <c r="B427" s="6" t="s">
        <v>449</v>
      </c>
      <c r="D427" s="6" t="str">
        <f t="shared" si="39"/>
        <v>勇气试炼累计胜利210场</v>
      </c>
      <c r="F427" s="6">
        <v>2020</v>
      </c>
      <c r="G427" s="6">
        <v>210</v>
      </c>
      <c r="H427" s="6" t="s">
        <v>1245</v>
      </c>
      <c r="I427" s="6">
        <f t="shared" si="32"/>
        <v>30009</v>
      </c>
      <c r="J427" s="6">
        <v>30007</v>
      </c>
      <c r="K427" s="6">
        <v>19</v>
      </c>
      <c r="O427" s="6">
        <v>6</v>
      </c>
      <c r="P427">
        <v>3</v>
      </c>
      <c r="Q427">
        <v>10</v>
      </c>
    </row>
    <row r="428" spans="1:17">
      <c r="A428" s="6">
        <v>30009</v>
      </c>
      <c r="B428" s="6" t="s">
        <v>450</v>
      </c>
      <c r="D428" s="6" t="str">
        <f t="shared" si="39"/>
        <v>勇气试炼累计胜利240场</v>
      </c>
      <c r="F428" s="6">
        <v>2020</v>
      </c>
      <c r="G428" s="6">
        <v>240</v>
      </c>
      <c r="H428" s="6" t="s">
        <v>1245</v>
      </c>
      <c r="I428" s="6">
        <f t="shared" si="32"/>
        <v>30010</v>
      </c>
      <c r="J428" s="6">
        <v>30008</v>
      </c>
      <c r="K428" s="6">
        <v>19</v>
      </c>
      <c r="O428" s="6">
        <v>6</v>
      </c>
      <c r="P428">
        <v>3</v>
      </c>
      <c r="Q428">
        <v>10</v>
      </c>
    </row>
    <row r="429" spans="1:17">
      <c r="A429" s="6">
        <v>30010</v>
      </c>
      <c r="B429" s="6" t="s">
        <v>451</v>
      </c>
      <c r="D429" s="6" t="str">
        <f t="shared" si="39"/>
        <v>勇气试炼累计胜利270场</v>
      </c>
      <c r="F429" s="6">
        <v>2020</v>
      </c>
      <c r="G429" s="6">
        <v>270</v>
      </c>
      <c r="H429" s="6" t="s">
        <v>1245</v>
      </c>
      <c r="I429" s="6">
        <f t="shared" si="32"/>
        <v>30011</v>
      </c>
      <c r="J429" s="6">
        <v>30009</v>
      </c>
      <c r="K429" s="6">
        <v>19</v>
      </c>
      <c r="O429" s="6">
        <v>6</v>
      </c>
      <c r="P429">
        <v>3</v>
      </c>
      <c r="Q429">
        <v>20</v>
      </c>
    </row>
    <row r="430" spans="1:17">
      <c r="A430" s="6">
        <v>30011</v>
      </c>
      <c r="B430" s="6" t="s">
        <v>452</v>
      </c>
      <c r="D430" s="6" t="str">
        <f t="shared" si="39"/>
        <v>勇气试炼累计胜利300场</v>
      </c>
      <c r="F430" s="6">
        <v>2020</v>
      </c>
      <c r="G430" s="6">
        <v>300</v>
      </c>
      <c r="H430" s="6" t="s">
        <v>1227</v>
      </c>
      <c r="I430" s="6">
        <v>0</v>
      </c>
      <c r="J430" s="6">
        <v>30010</v>
      </c>
      <c r="K430" s="6">
        <v>19</v>
      </c>
      <c r="O430" s="6">
        <v>6</v>
      </c>
      <c r="P430">
        <v>3</v>
      </c>
      <c r="Q430">
        <v>20</v>
      </c>
    </row>
    <row r="431" spans="1:17">
      <c r="A431" s="6">
        <v>31001</v>
      </c>
      <c r="B431" s="6" t="s">
        <v>953</v>
      </c>
      <c r="D431" s="6" t="str">
        <f>"无限挑战通关"&amp;G431&amp;"难度"</f>
        <v>无限挑战通关1难度</v>
      </c>
      <c r="F431" s="6">
        <v>2021</v>
      </c>
      <c r="G431" s="6">
        <v>1</v>
      </c>
      <c r="H431" s="6" t="s">
        <v>1244</v>
      </c>
      <c r="I431" s="6">
        <f t="shared" si="32"/>
        <v>31002</v>
      </c>
      <c r="J431" s="6">
        <v>0</v>
      </c>
      <c r="K431" s="6">
        <v>20</v>
      </c>
      <c r="O431" s="6">
        <v>6</v>
      </c>
      <c r="P431">
        <v>3</v>
      </c>
      <c r="Q431">
        <v>20</v>
      </c>
    </row>
    <row r="432" spans="1:17">
      <c r="A432" s="6">
        <v>31002</v>
      </c>
      <c r="B432" s="6" t="s">
        <v>498</v>
      </c>
      <c r="D432" s="6" t="str">
        <f t="shared" ref="D432:D433" si="40">"无限挑战通关"&amp;G432&amp;"难度"</f>
        <v>无限挑战通关2难度</v>
      </c>
      <c r="F432" s="6">
        <v>2021</v>
      </c>
      <c r="G432" s="6">
        <v>2</v>
      </c>
      <c r="H432" s="6" t="s">
        <v>1228</v>
      </c>
      <c r="I432" s="6">
        <f t="shared" si="32"/>
        <v>31003</v>
      </c>
      <c r="J432" s="6">
        <v>31001</v>
      </c>
      <c r="K432" s="6">
        <v>20</v>
      </c>
      <c r="O432" s="6">
        <v>6</v>
      </c>
      <c r="P432">
        <v>4</v>
      </c>
      <c r="Q432">
        <v>10</v>
      </c>
    </row>
    <row r="433" spans="1:17">
      <c r="A433" s="6">
        <v>31003</v>
      </c>
      <c r="B433" s="6" t="s">
        <v>499</v>
      </c>
      <c r="D433" s="6" t="str">
        <f t="shared" si="40"/>
        <v>无限挑战通关3难度</v>
      </c>
      <c r="F433" s="6">
        <v>2021</v>
      </c>
      <c r="G433" s="6">
        <v>3</v>
      </c>
      <c r="H433" s="6" t="s">
        <v>1281</v>
      </c>
      <c r="I433" s="6">
        <v>0</v>
      </c>
      <c r="J433" s="6">
        <v>31002</v>
      </c>
      <c r="K433" s="6">
        <v>20</v>
      </c>
      <c r="O433" s="6">
        <v>6</v>
      </c>
      <c r="P433">
        <v>4</v>
      </c>
      <c r="Q433">
        <v>15</v>
      </c>
    </row>
    <row r="434" spans="1:17">
      <c r="A434" s="6">
        <v>32001</v>
      </c>
      <c r="B434" s="6" t="s">
        <v>954</v>
      </c>
      <c r="D434" s="6" t="str">
        <f>"战斗中累计释放"&amp;G434&amp;"次韵功"</f>
        <v>战斗中累计释放10次韵功</v>
      </c>
      <c r="F434" s="6">
        <v>2022</v>
      </c>
      <c r="G434" s="6">
        <v>10</v>
      </c>
      <c r="H434" s="6" t="s">
        <v>1105</v>
      </c>
      <c r="I434" s="6">
        <f t="shared" si="32"/>
        <v>32002</v>
      </c>
      <c r="J434" s="6">
        <v>0</v>
      </c>
      <c r="K434" s="6">
        <v>21</v>
      </c>
      <c r="O434" s="6">
        <v>6</v>
      </c>
      <c r="P434">
        <v>4</v>
      </c>
      <c r="Q434">
        <v>20</v>
      </c>
    </row>
    <row r="435" spans="1:17">
      <c r="A435" s="6">
        <v>32002</v>
      </c>
      <c r="B435" s="6" t="s">
        <v>453</v>
      </c>
      <c r="D435" s="6" t="str">
        <f t="shared" ref="D435:D438" si="41">"战斗中累计释放"&amp;G435&amp;"次韵功"</f>
        <v>战斗中累计释放50次韵功</v>
      </c>
      <c r="F435" s="6">
        <v>2022</v>
      </c>
      <c r="G435" s="6">
        <v>50</v>
      </c>
      <c r="H435" s="6" t="s">
        <v>1106</v>
      </c>
      <c r="I435" s="6">
        <f t="shared" si="32"/>
        <v>32003</v>
      </c>
      <c r="J435" s="6">
        <v>32001</v>
      </c>
      <c r="K435" s="6">
        <v>21</v>
      </c>
      <c r="O435" s="6">
        <v>6</v>
      </c>
      <c r="P435">
        <v>5</v>
      </c>
      <c r="Q435">
        <v>10</v>
      </c>
    </row>
    <row r="436" spans="1:17">
      <c r="A436" s="6">
        <v>32003</v>
      </c>
      <c r="B436" s="6" t="s">
        <v>454</v>
      </c>
      <c r="D436" s="6" t="str">
        <f t="shared" si="41"/>
        <v>战斗中累计释放100次韵功</v>
      </c>
      <c r="F436" s="6">
        <v>2022</v>
      </c>
      <c r="G436" s="6">
        <v>100</v>
      </c>
      <c r="H436" s="6" t="s">
        <v>1279</v>
      </c>
      <c r="I436" s="6">
        <f t="shared" si="32"/>
        <v>32004</v>
      </c>
      <c r="J436" s="6">
        <v>32002</v>
      </c>
      <c r="K436" s="6">
        <v>21</v>
      </c>
      <c r="O436" s="6">
        <v>6</v>
      </c>
      <c r="P436">
        <v>6</v>
      </c>
      <c r="Q436">
        <v>500</v>
      </c>
    </row>
    <row r="437" spans="1:17">
      <c r="A437" s="6">
        <v>32004</v>
      </c>
      <c r="B437" s="6" t="s">
        <v>455</v>
      </c>
      <c r="D437" s="6" t="str">
        <f t="shared" si="41"/>
        <v>战斗中累计释放500次韵功</v>
      </c>
      <c r="F437" s="6">
        <v>2022</v>
      </c>
      <c r="G437" s="6">
        <v>500</v>
      </c>
      <c r="H437" s="6" t="s">
        <v>1280</v>
      </c>
      <c r="I437" s="6">
        <f t="shared" si="32"/>
        <v>32005</v>
      </c>
      <c r="J437" s="6">
        <v>32003</v>
      </c>
      <c r="K437" s="6">
        <v>21</v>
      </c>
      <c r="O437" s="6">
        <v>6</v>
      </c>
      <c r="P437">
        <v>6</v>
      </c>
      <c r="Q437">
        <v>500</v>
      </c>
    </row>
    <row r="438" spans="1:17">
      <c r="A438" s="6">
        <v>32005</v>
      </c>
      <c r="B438" s="6" t="s">
        <v>456</v>
      </c>
      <c r="D438" s="6" t="str">
        <f t="shared" si="41"/>
        <v>战斗中累计释放1000次韵功</v>
      </c>
      <c r="F438" s="6">
        <v>2022</v>
      </c>
      <c r="G438" s="6">
        <v>1000</v>
      </c>
      <c r="H438" s="6" t="s">
        <v>1218</v>
      </c>
      <c r="I438" s="6">
        <v>0</v>
      </c>
      <c r="J438" s="6">
        <v>32004</v>
      </c>
      <c r="K438" s="6">
        <v>21</v>
      </c>
      <c r="O438" s="6">
        <v>6</v>
      </c>
      <c r="P438">
        <v>6</v>
      </c>
      <c r="Q438">
        <v>500</v>
      </c>
    </row>
    <row r="439" spans="1:17">
      <c r="A439" s="6">
        <v>33001</v>
      </c>
      <c r="B439" s="6" t="s">
        <v>955</v>
      </c>
      <c r="D439" s="6" t="str">
        <f>"战斗中累计释放"&amp;G439&amp;"次韵力激发"</f>
        <v>战斗中累计释放10次韵力激发</v>
      </c>
      <c r="F439" s="6">
        <v>2023</v>
      </c>
      <c r="G439" s="6">
        <v>10</v>
      </c>
      <c r="H439" s="6" t="s">
        <v>1262</v>
      </c>
      <c r="I439" s="6">
        <f t="shared" si="32"/>
        <v>33002</v>
      </c>
      <c r="J439" s="6">
        <v>0</v>
      </c>
      <c r="K439" s="6">
        <v>22</v>
      </c>
      <c r="O439" s="6">
        <v>6</v>
      </c>
      <c r="P439">
        <v>6</v>
      </c>
      <c r="Q439">
        <v>500</v>
      </c>
    </row>
    <row r="440" spans="1:17">
      <c r="A440" s="6">
        <v>33002</v>
      </c>
      <c r="B440" s="6" t="s">
        <v>457</v>
      </c>
      <c r="D440" s="6" t="str">
        <f t="shared" ref="D440:D443" si="42">"战斗中累计释放"&amp;G440&amp;"次韵力激发"</f>
        <v>战斗中累计释放50次韵力激发</v>
      </c>
      <c r="F440" s="6">
        <v>2023</v>
      </c>
      <c r="G440" s="6">
        <v>50</v>
      </c>
      <c r="H440" s="6" t="s">
        <v>1260</v>
      </c>
      <c r="I440" s="6">
        <f t="shared" si="32"/>
        <v>33003</v>
      </c>
      <c r="J440" s="6">
        <v>33001</v>
      </c>
      <c r="K440" s="6">
        <v>22</v>
      </c>
      <c r="O440" s="6">
        <v>6</v>
      </c>
      <c r="P440">
        <v>6</v>
      </c>
      <c r="Q440">
        <v>500</v>
      </c>
    </row>
    <row r="441" spans="1:17">
      <c r="A441" s="6">
        <v>33003</v>
      </c>
      <c r="B441" s="6" t="s">
        <v>458</v>
      </c>
      <c r="D441" s="6" t="str">
        <f t="shared" si="42"/>
        <v>战斗中累计释放100次韵力激发</v>
      </c>
      <c r="F441" s="6">
        <v>2023</v>
      </c>
      <c r="G441" s="6">
        <v>100</v>
      </c>
      <c r="H441" s="6" t="s">
        <v>1263</v>
      </c>
      <c r="I441" s="6">
        <f t="shared" ref="I441:I459" si="43">A442</f>
        <v>33004</v>
      </c>
      <c r="J441" s="6">
        <v>33002</v>
      </c>
      <c r="K441" s="6">
        <v>22</v>
      </c>
      <c r="O441" s="6">
        <v>6</v>
      </c>
      <c r="P441">
        <v>6</v>
      </c>
      <c r="Q441">
        <v>500</v>
      </c>
    </row>
    <row r="442" spans="1:17">
      <c r="A442" s="6">
        <v>33004</v>
      </c>
      <c r="B442" s="6" t="s">
        <v>459</v>
      </c>
      <c r="D442" s="6" t="str">
        <f t="shared" si="42"/>
        <v>战斗中累计释放500次韵力激发</v>
      </c>
      <c r="F442" s="6">
        <v>2023</v>
      </c>
      <c r="G442" s="6">
        <v>500</v>
      </c>
      <c r="H442" s="6" t="s">
        <v>1264</v>
      </c>
      <c r="I442" s="6">
        <f t="shared" si="43"/>
        <v>33005</v>
      </c>
      <c r="J442" s="6">
        <v>33003</v>
      </c>
      <c r="K442" s="6">
        <v>22</v>
      </c>
      <c r="O442" s="6">
        <v>6</v>
      </c>
      <c r="P442">
        <v>6</v>
      </c>
      <c r="Q442">
        <v>500</v>
      </c>
    </row>
    <row r="443" spans="1:17">
      <c r="A443" s="6">
        <v>33005</v>
      </c>
      <c r="B443" s="6" t="s">
        <v>460</v>
      </c>
      <c r="D443" s="6" t="str">
        <f t="shared" si="42"/>
        <v>战斗中累计释放1000次韵力激发</v>
      </c>
      <c r="F443" s="6">
        <v>2023</v>
      </c>
      <c r="G443" s="6">
        <v>1000</v>
      </c>
      <c r="H443" s="6" t="s">
        <v>1138</v>
      </c>
      <c r="I443" s="6">
        <v>0</v>
      </c>
      <c r="J443" s="6">
        <v>33004</v>
      </c>
      <c r="K443" s="6">
        <v>22</v>
      </c>
      <c r="O443" s="6">
        <v>6</v>
      </c>
      <c r="P443">
        <v>6</v>
      </c>
      <c r="Q443">
        <v>500</v>
      </c>
    </row>
    <row r="444" spans="1:17">
      <c r="A444" s="6">
        <v>34001</v>
      </c>
      <c r="B444" s="6" t="s">
        <v>956</v>
      </c>
      <c r="D444" s="6" t="str">
        <f>"战斗中累计召唤"&amp;G444&amp;"次京剧猫"</f>
        <v>战斗中累计召唤10次京剧猫</v>
      </c>
      <c r="F444" s="6">
        <v>2024</v>
      </c>
      <c r="G444" s="6">
        <v>10</v>
      </c>
      <c r="H444" s="6" t="s">
        <v>1218</v>
      </c>
      <c r="I444" s="6">
        <f t="shared" si="43"/>
        <v>34002</v>
      </c>
      <c r="J444" s="6">
        <v>0</v>
      </c>
      <c r="K444" s="6">
        <v>23</v>
      </c>
      <c r="O444" s="6">
        <v>6</v>
      </c>
      <c r="P444">
        <v>6</v>
      </c>
      <c r="Q444">
        <v>500</v>
      </c>
    </row>
    <row r="445" spans="1:17">
      <c r="A445" s="6">
        <v>34002</v>
      </c>
      <c r="B445" s="6" t="s">
        <v>461</v>
      </c>
      <c r="D445" s="6" t="str">
        <f t="shared" ref="D445:D449" si="44">"战斗中累计召唤"&amp;G445&amp;"次京剧猫"</f>
        <v>战斗中累计召唤100次京剧猫</v>
      </c>
      <c r="F445" s="6">
        <v>2024</v>
      </c>
      <c r="G445" s="6">
        <v>100</v>
      </c>
      <c r="H445" s="6" t="s">
        <v>1262</v>
      </c>
      <c r="I445" s="6">
        <f t="shared" si="43"/>
        <v>34003</v>
      </c>
      <c r="J445" s="6">
        <v>34001</v>
      </c>
      <c r="K445" s="6">
        <v>23</v>
      </c>
      <c r="O445" s="6">
        <v>6</v>
      </c>
      <c r="P445">
        <v>6</v>
      </c>
      <c r="Q445">
        <v>500</v>
      </c>
    </row>
    <row r="446" spans="1:17">
      <c r="A446" s="6">
        <v>34003</v>
      </c>
      <c r="B446" s="6" t="s">
        <v>462</v>
      </c>
      <c r="D446" s="6" t="str">
        <f t="shared" si="44"/>
        <v>战斗中累计召唤500次京剧猫</v>
      </c>
      <c r="F446" s="6">
        <v>2024</v>
      </c>
      <c r="G446" s="6">
        <v>500</v>
      </c>
      <c r="H446" s="6" t="s">
        <v>1260</v>
      </c>
      <c r="I446" s="6">
        <f t="shared" si="43"/>
        <v>34004</v>
      </c>
      <c r="J446" s="6">
        <v>34002</v>
      </c>
      <c r="K446" s="6">
        <v>23</v>
      </c>
      <c r="O446" s="6">
        <v>6</v>
      </c>
      <c r="P446">
        <v>6</v>
      </c>
      <c r="Q446">
        <v>500</v>
      </c>
    </row>
    <row r="447" spans="1:17">
      <c r="A447" s="6">
        <v>34004</v>
      </c>
      <c r="B447" s="6" t="s">
        <v>463</v>
      </c>
      <c r="D447" s="6" t="str">
        <f t="shared" si="44"/>
        <v>战斗中累计召唤1000次京剧猫</v>
      </c>
      <c r="F447" s="6">
        <v>2024</v>
      </c>
      <c r="G447" s="6">
        <v>1000</v>
      </c>
      <c r="H447" s="6" t="s">
        <v>1263</v>
      </c>
      <c r="I447" s="6">
        <f t="shared" si="43"/>
        <v>34005</v>
      </c>
      <c r="J447" s="6">
        <v>34003</v>
      </c>
      <c r="K447" s="6">
        <v>23</v>
      </c>
      <c r="O447" s="6">
        <v>6</v>
      </c>
      <c r="P447">
        <v>6</v>
      </c>
      <c r="Q447">
        <v>500</v>
      </c>
    </row>
    <row r="448" spans="1:17">
      <c r="A448" s="6">
        <v>34005</v>
      </c>
      <c r="B448" s="6" t="s">
        <v>464</v>
      </c>
      <c r="D448" s="6" t="str">
        <f t="shared" si="44"/>
        <v>战斗中累计召唤5000次京剧猫</v>
      </c>
      <c r="F448" s="6">
        <v>2024</v>
      </c>
      <c r="G448" s="6">
        <v>5000</v>
      </c>
      <c r="H448" s="6" t="s">
        <v>1264</v>
      </c>
      <c r="I448" s="6">
        <f t="shared" si="43"/>
        <v>34006</v>
      </c>
      <c r="J448" s="6">
        <v>34004</v>
      </c>
      <c r="K448" s="6">
        <v>23</v>
      </c>
      <c r="O448" s="6">
        <v>6</v>
      </c>
      <c r="P448">
        <v>6</v>
      </c>
      <c r="Q448">
        <v>500</v>
      </c>
    </row>
    <row r="449" spans="1:17">
      <c r="A449" s="6">
        <v>34006</v>
      </c>
      <c r="B449" s="6" t="s">
        <v>465</v>
      </c>
      <c r="D449" s="6" t="str">
        <f t="shared" si="44"/>
        <v>战斗中累计召唤10000次京剧猫</v>
      </c>
      <c r="F449" s="6">
        <v>2024</v>
      </c>
      <c r="G449" s="6">
        <v>10000</v>
      </c>
      <c r="H449" s="6" t="s">
        <v>1138</v>
      </c>
      <c r="I449" s="6">
        <v>0</v>
      </c>
      <c r="J449" s="6">
        <v>34005</v>
      </c>
      <c r="K449" s="6">
        <v>23</v>
      </c>
      <c r="O449" s="6">
        <v>6</v>
      </c>
      <c r="P449">
        <v>6</v>
      </c>
      <c r="Q449">
        <v>500</v>
      </c>
    </row>
    <row r="450" spans="1:17">
      <c r="A450" s="6">
        <v>35001</v>
      </c>
      <c r="B450" s="6" t="s">
        <v>957</v>
      </c>
      <c r="D450" s="6" t="str">
        <f>"与"&amp;G450&amp;"个人成为好友"</f>
        <v>与5个人成为好友</v>
      </c>
      <c r="F450" s="6">
        <v>2025</v>
      </c>
      <c r="G450" s="6">
        <v>5</v>
      </c>
      <c r="H450" s="6" t="s">
        <v>1138</v>
      </c>
      <c r="I450" s="6">
        <f t="shared" si="43"/>
        <v>35002</v>
      </c>
      <c r="J450" s="6">
        <v>0</v>
      </c>
      <c r="K450" s="6">
        <v>24</v>
      </c>
      <c r="O450" s="6">
        <v>9</v>
      </c>
      <c r="P450">
        <v>1001</v>
      </c>
      <c r="Q450" t="s">
        <v>1292</v>
      </c>
    </row>
    <row r="451" spans="1:17">
      <c r="A451" s="6">
        <v>35002</v>
      </c>
      <c r="B451" s="6" t="s">
        <v>466</v>
      </c>
      <c r="D451" s="6" t="str">
        <f t="shared" ref="D451:D460" si="45">"与"&amp;G451&amp;"个人成为好友"</f>
        <v>与10个人成为好友</v>
      </c>
      <c r="F451" s="6">
        <v>2025</v>
      </c>
      <c r="G451" s="6">
        <v>10</v>
      </c>
      <c r="H451" s="6" t="s">
        <v>1138</v>
      </c>
      <c r="I451" s="6">
        <f t="shared" si="43"/>
        <v>35003</v>
      </c>
      <c r="J451" s="6">
        <v>35001</v>
      </c>
      <c r="K451" s="6">
        <v>24</v>
      </c>
      <c r="O451" s="6">
        <v>9</v>
      </c>
      <c r="P451">
        <v>1001</v>
      </c>
      <c r="Q451" t="s">
        <v>1292</v>
      </c>
    </row>
    <row r="452" spans="1:17">
      <c r="A452" s="6">
        <v>35003</v>
      </c>
      <c r="B452" s="6" t="s">
        <v>467</v>
      </c>
      <c r="D452" s="6" t="str">
        <f t="shared" si="45"/>
        <v>与15个人成为好友</v>
      </c>
      <c r="F452" s="6">
        <v>2025</v>
      </c>
      <c r="G452" s="6">
        <v>15</v>
      </c>
      <c r="H452" s="6" t="s">
        <v>1138</v>
      </c>
      <c r="I452" s="6">
        <f t="shared" si="43"/>
        <v>35004</v>
      </c>
      <c r="J452" s="6">
        <v>35002</v>
      </c>
      <c r="K452" s="6">
        <v>24</v>
      </c>
      <c r="O452" s="6">
        <v>9</v>
      </c>
      <c r="P452">
        <v>1001</v>
      </c>
      <c r="Q452" t="s">
        <v>1292</v>
      </c>
    </row>
    <row r="453" spans="1:17">
      <c r="A453" s="6">
        <v>35004</v>
      </c>
      <c r="B453" s="6" t="s">
        <v>468</v>
      </c>
      <c r="D453" s="6" t="str">
        <f t="shared" si="45"/>
        <v>与20个人成为好友</v>
      </c>
      <c r="F453" s="6">
        <v>2025</v>
      </c>
      <c r="G453" s="6">
        <v>20</v>
      </c>
      <c r="H453" s="6" t="s">
        <v>1138</v>
      </c>
      <c r="I453" s="6">
        <f t="shared" si="43"/>
        <v>35005</v>
      </c>
      <c r="J453" s="6">
        <v>35003</v>
      </c>
      <c r="K453" s="6">
        <v>24</v>
      </c>
      <c r="O453" s="6">
        <v>9</v>
      </c>
      <c r="P453">
        <v>1001</v>
      </c>
      <c r="Q453" t="s">
        <v>1296</v>
      </c>
    </row>
    <row r="454" spans="1:17">
      <c r="A454" s="6">
        <v>35005</v>
      </c>
      <c r="B454" s="6" t="s">
        <v>469</v>
      </c>
      <c r="D454" s="6" t="str">
        <f t="shared" si="45"/>
        <v>与25个人成为好友</v>
      </c>
      <c r="F454" s="6">
        <v>2025</v>
      </c>
      <c r="G454" s="6">
        <v>25</v>
      </c>
      <c r="H454" s="6" t="s">
        <v>1138</v>
      </c>
      <c r="I454" s="6">
        <f t="shared" si="43"/>
        <v>35006</v>
      </c>
      <c r="J454" s="6">
        <v>35004</v>
      </c>
      <c r="K454" s="6">
        <v>24</v>
      </c>
      <c r="O454" s="6">
        <v>9</v>
      </c>
      <c r="P454">
        <v>1001</v>
      </c>
      <c r="Q454" t="s">
        <v>1296</v>
      </c>
    </row>
    <row r="455" spans="1:17">
      <c r="A455" s="6">
        <v>35006</v>
      </c>
      <c r="B455" s="6" t="s">
        <v>470</v>
      </c>
      <c r="D455" s="6" t="str">
        <f t="shared" si="45"/>
        <v>与30个人成为好友</v>
      </c>
      <c r="F455" s="6">
        <v>2025</v>
      </c>
      <c r="G455" s="6">
        <v>30</v>
      </c>
      <c r="H455" s="6" t="s">
        <v>1138</v>
      </c>
      <c r="I455" s="6">
        <f t="shared" si="43"/>
        <v>35007</v>
      </c>
      <c r="J455" s="6">
        <v>35005</v>
      </c>
      <c r="K455" s="6">
        <v>24</v>
      </c>
      <c r="O455" s="6">
        <v>9</v>
      </c>
      <c r="P455">
        <v>1001</v>
      </c>
      <c r="Q455" t="s">
        <v>1293</v>
      </c>
    </row>
    <row r="456" spans="1:17">
      <c r="A456" s="6">
        <v>35007</v>
      </c>
      <c r="B456" s="6" t="s">
        <v>471</v>
      </c>
      <c r="D456" s="6" t="str">
        <f t="shared" si="45"/>
        <v>与35个人成为好友</v>
      </c>
      <c r="F456" s="6">
        <v>2025</v>
      </c>
      <c r="G456" s="6">
        <v>35</v>
      </c>
      <c r="H456" s="6" t="s">
        <v>1138</v>
      </c>
      <c r="I456" s="6">
        <f t="shared" si="43"/>
        <v>35008</v>
      </c>
      <c r="J456" s="6">
        <v>35006</v>
      </c>
      <c r="K456" s="6">
        <v>24</v>
      </c>
      <c r="O456" s="6">
        <v>9</v>
      </c>
      <c r="P456">
        <v>1001</v>
      </c>
      <c r="Q456" t="s">
        <v>1293</v>
      </c>
    </row>
    <row r="457" spans="1:17">
      <c r="A457" s="6">
        <v>35008</v>
      </c>
      <c r="B457" s="6" t="s">
        <v>472</v>
      </c>
      <c r="D457" s="6" t="str">
        <f t="shared" si="45"/>
        <v>与40个人成为好友</v>
      </c>
      <c r="F457" s="6">
        <v>2025</v>
      </c>
      <c r="G457" s="6">
        <v>40</v>
      </c>
      <c r="H457" s="6" t="s">
        <v>1138</v>
      </c>
      <c r="I457" s="6">
        <f t="shared" si="43"/>
        <v>35009</v>
      </c>
      <c r="J457" s="6">
        <v>35007</v>
      </c>
      <c r="K457" s="6">
        <v>24</v>
      </c>
      <c r="O457" s="6">
        <v>9</v>
      </c>
      <c r="P457">
        <v>1001</v>
      </c>
      <c r="Q457" t="s">
        <v>1293</v>
      </c>
    </row>
    <row r="458" spans="1:17">
      <c r="A458" s="6">
        <v>35009</v>
      </c>
      <c r="B458" s="6" t="s">
        <v>473</v>
      </c>
      <c r="D458" s="6" t="str">
        <f t="shared" si="45"/>
        <v>与45个人成为好友</v>
      </c>
      <c r="F458" s="6">
        <v>2025</v>
      </c>
      <c r="G458" s="6">
        <v>45</v>
      </c>
      <c r="H458" s="6" t="s">
        <v>1138</v>
      </c>
      <c r="I458" s="6">
        <f t="shared" si="43"/>
        <v>35010</v>
      </c>
      <c r="J458" s="6">
        <v>35008</v>
      </c>
      <c r="K458" s="6">
        <v>24</v>
      </c>
      <c r="O458" s="6">
        <v>9</v>
      </c>
      <c r="P458">
        <v>1001</v>
      </c>
      <c r="Q458" t="s">
        <v>1293</v>
      </c>
    </row>
    <row r="459" spans="1:17">
      <c r="A459" s="6">
        <v>35010</v>
      </c>
      <c r="B459" s="6" t="s">
        <v>474</v>
      </c>
      <c r="D459" s="6" t="str">
        <f t="shared" si="45"/>
        <v>与50个人成为好友</v>
      </c>
      <c r="F459" s="6">
        <v>2025</v>
      </c>
      <c r="G459" s="6">
        <v>50</v>
      </c>
      <c r="H459" s="6" t="s">
        <v>1138</v>
      </c>
      <c r="I459" s="6">
        <f t="shared" si="43"/>
        <v>35011</v>
      </c>
      <c r="J459" s="6">
        <v>35009</v>
      </c>
      <c r="K459" s="6">
        <v>24</v>
      </c>
      <c r="O459" s="6">
        <v>9</v>
      </c>
      <c r="P459">
        <v>1001</v>
      </c>
      <c r="Q459" t="s">
        <v>1294</v>
      </c>
    </row>
    <row r="460" spans="1:17">
      <c r="A460" s="6">
        <v>35011</v>
      </c>
      <c r="B460" s="6" t="s">
        <v>475</v>
      </c>
      <c r="D460" s="6" t="str">
        <f t="shared" si="45"/>
        <v>与100个人成为好友</v>
      </c>
      <c r="F460" s="6">
        <v>2025</v>
      </c>
      <c r="G460" s="6">
        <v>100</v>
      </c>
      <c r="H460" s="6" t="s">
        <v>1267</v>
      </c>
      <c r="I460" s="6">
        <v>0</v>
      </c>
      <c r="J460" s="6">
        <v>35010</v>
      </c>
      <c r="K460" s="6">
        <v>24</v>
      </c>
      <c r="O460" s="6">
        <v>9</v>
      </c>
      <c r="P460">
        <v>1001</v>
      </c>
      <c r="Q460" t="s">
        <v>1295</v>
      </c>
    </row>
    <row r="461" spans="1:17">
      <c r="A461" s="6">
        <v>36001</v>
      </c>
      <c r="B461" s="6" t="s">
        <v>958</v>
      </c>
      <c r="D461" s="6" t="str">
        <f>"拥有任意"&amp;G461&amp;"块五级宝石"</f>
        <v>拥有任意1块五级宝石</v>
      </c>
      <c r="F461" s="6">
        <v>2026</v>
      </c>
      <c r="G461" s="6">
        <v>1</v>
      </c>
      <c r="H461" s="6" t="s">
        <v>1266</v>
      </c>
      <c r="I461" s="6">
        <f>A481</f>
        <v>36002</v>
      </c>
      <c r="J461" s="6">
        <v>0</v>
      </c>
      <c r="K461" s="6">
        <v>25</v>
      </c>
      <c r="O461" s="6">
        <v>9</v>
      </c>
      <c r="P461">
        <v>1001</v>
      </c>
      <c r="Q461" t="s">
        <v>1295</v>
      </c>
    </row>
    <row r="462" spans="1:17">
      <c r="A462" s="6">
        <v>37001</v>
      </c>
      <c r="B462" s="6" t="s">
        <v>959</v>
      </c>
      <c r="D462" s="6" t="str">
        <f>"拥有任意"&amp;G462&amp;"块十级宝石"</f>
        <v>拥有任意1块十级宝石</v>
      </c>
      <c r="F462" s="6">
        <v>2027</v>
      </c>
      <c r="G462" s="6">
        <v>1</v>
      </c>
      <c r="H462" s="6" t="s">
        <v>1228</v>
      </c>
      <c r="I462" s="6">
        <f>A485</f>
        <v>37002</v>
      </c>
      <c r="J462" s="6">
        <v>0</v>
      </c>
      <c r="K462" s="6">
        <v>26</v>
      </c>
      <c r="O462" s="6">
        <v>9</v>
      </c>
      <c r="P462">
        <v>1005</v>
      </c>
      <c r="Q462" t="s">
        <v>1293</v>
      </c>
    </row>
    <row r="463" spans="1:17">
      <c r="A463" s="6">
        <v>38001</v>
      </c>
      <c r="B463" s="6" t="s">
        <v>960</v>
      </c>
      <c r="D463" s="6" t="str">
        <f>"拥有任意"&amp;G463&amp;"块十五级宝石"</f>
        <v>拥有任意1块十五级宝石</v>
      </c>
      <c r="F463" s="6">
        <v>2028</v>
      </c>
      <c r="G463" s="6">
        <v>1</v>
      </c>
      <c r="H463" s="6" t="s">
        <v>1265</v>
      </c>
      <c r="I463" s="6">
        <f>A489</f>
        <v>38002</v>
      </c>
      <c r="J463" s="6">
        <v>0</v>
      </c>
      <c r="K463" s="6">
        <v>27</v>
      </c>
      <c r="O463" s="6">
        <v>9</v>
      </c>
      <c r="P463">
        <v>1005</v>
      </c>
      <c r="Q463" t="s">
        <v>1293</v>
      </c>
    </row>
    <row r="464" spans="1:17">
      <c r="A464" s="6">
        <v>39001</v>
      </c>
      <c r="B464" s="6" t="s">
        <v>488</v>
      </c>
      <c r="D464" s="6" t="str">
        <f>"累计进行"&amp;G464&amp;"次伶人招募"</f>
        <v>累计进行10次伶人招募</v>
      </c>
      <c r="F464" s="6">
        <v>2029</v>
      </c>
      <c r="G464" s="6">
        <v>10</v>
      </c>
      <c r="H464" s="6" t="s">
        <v>1129</v>
      </c>
      <c r="I464" s="6">
        <f t="shared" ref="I464:I472" si="46">A465</f>
        <v>39002</v>
      </c>
      <c r="J464" s="6">
        <v>0</v>
      </c>
      <c r="K464" s="6">
        <v>10</v>
      </c>
      <c r="O464" s="6">
        <v>9</v>
      </c>
      <c r="P464">
        <v>1005</v>
      </c>
      <c r="Q464" t="s">
        <v>1293</v>
      </c>
    </row>
    <row r="465" spans="1:17">
      <c r="A465" s="6">
        <v>39002</v>
      </c>
      <c r="B465" s="6" t="s">
        <v>489</v>
      </c>
      <c r="D465" s="6" t="str">
        <f t="shared" ref="D465:D468" si="47">"累计进行"&amp;G465&amp;"次伶人招募"</f>
        <v>累计进行30次伶人招募</v>
      </c>
      <c r="F465" s="6">
        <v>2029</v>
      </c>
      <c r="G465" s="6">
        <v>30</v>
      </c>
      <c r="H465" s="6" t="s">
        <v>1282</v>
      </c>
      <c r="I465" s="6">
        <f t="shared" si="46"/>
        <v>39003</v>
      </c>
      <c r="J465" s="6">
        <v>39001</v>
      </c>
      <c r="K465" s="6">
        <v>10</v>
      </c>
      <c r="O465" s="6">
        <v>9</v>
      </c>
      <c r="P465">
        <v>1005</v>
      </c>
      <c r="Q465" t="s">
        <v>1293</v>
      </c>
    </row>
    <row r="466" spans="1:17">
      <c r="A466" s="6">
        <v>39003</v>
      </c>
      <c r="B466" s="6" t="s">
        <v>490</v>
      </c>
      <c r="D466" s="6" t="str">
        <f t="shared" si="47"/>
        <v>累计进行100次伶人招募</v>
      </c>
      <c r="F466" s="6">
        <v>2029</v>
      </c>
      <c r="G466" s="6">
        <v>100</v>
      </c>
      <c r="H466" s="6" t="s">
        <v>1132</v>
      </c>
      <c r="I466" s="6">
        <f t="shared" si="46"/>
        <v>39004</v>
      </c>
      <c r="J466" s="6">
        <v>39002</v>
      </c>
      <c r="K466" s="6">
        <v>10</v>
      </c>
      <c r="O466" s="6">
        <v>9</v>
      </c>
      <c r="P466">
        <v>1005</v>
      </c>
      <c r="Q466" t="s">
        <v>1293</v>
      </c>
    </row>
    <row r="467" spans="1:17">
      <c r="A467" s="6">
        <v>39004</v>
      </c>
      <c r="B467" s="6" t="s">
        <v>491</v>
      </c>
      <c r="D467" s="6" t="str">
        <f t="shared" si="47"/>
        <v>累计进行200次伶人招募</v>
      </c>
      <c r="F467" s="6">
        <v>2029</v>
      </c>
      <c r="G467" s="6">
        <v>200</v>
      </c>
      <c r="H467" s="6" t="s">
        <v>1284</v>
      </c>
      <c r="I467" s="6">
        <f t="shared" si="46"/>
        <v>39005</v>
      </c>
      <c r="J467" s="6">
        <v>39003</v>
      </c>
      <c r="K467" s="6">
        <v>10</v>
      </c>
      <c r="O467" s="6">
        <v>9</v>
      </c>
      <c r="P467">
        <v>1005</v>
      </c>
      <c r="Q467" t="s">
        <v>1293</v>
      </c>
    </row>
    <row r="468" spans="1:17">
      <c r="A468" s="6">
        <v>39005</v>
      </c>
      <c r="B468" s="6" t="s">
        <v>492</v>
      </c>
      <c r="D468" s="6" t="str">
        <f t="shared" si="47"/>
        <v>累计进行300次伶人招募</v>
      </c>
      <c r="F468" s="6">
        <v>2029</v>
      </c>
      <c r="G468" s="6">
        <v>300</v>
      </c>
      <c r="H468" s="6" t="s">
        <v>1283</v>
      </c>
      <c r="I468" s="6">
        <v>0</v>
      </c>
      <c r="J468" s="6">
        <v>39004</v>
      </c>
      <c r="K468" s="6">
        <v>10</v>
      </c>
      <c r="O468" s="6">
        <v>10</v>
      </c>
      <c r="P468">
        <v>1</v>
      </c>
      <c r="Q468">
        <v>5</v>
      </c>
    </row>
    <row r="469" spans="1:17">
      <c r="A469" s="6">
        <v>40001</v>
      </c>
      <c r="B469" s="6" t="s">
        <v>1274</v>
      </c>
      <c r="D469" s="6" t="str">
        <f>"累计进行"&amp;G469&amp;"次群伶招募"</f>
        <v>累计进行10次群伶招募</v>
      </c>
      <c r="F469" s="6">
        <v>2030</v>
      </c>
      <c r="G469" s="6">
        <v>10</v>
      </c>
      <c r="H469" s="6" t="s">
        <v>1285</v>
      </c>
      <c r="I469" s="6">
        <f t="shared" si="46"/>
        <v>40002</v>
      </c>
      <c r="J469" s="6">
        <v>0</v>
      </c>
      <c r="K469" s="6">
        <v>11</v>
      </c>
      <c r="O469" s="6">
        <v>10</v>
      </c>
      <c r="P469">
        <v>1</v>
      </c>
      <c r="Q469">
        <v>5</v>
      </c>
    </row>
    <row r="470" spans="1:17">
      <c r="A470" s="6">
        <v>40002</v>
      </c>
      <c r="B470" s="6" t="s">
        <v>1275</v>
      </c>
      <c r="D470" s="6" t="str">
        <f>"累计进行"&amp;G470&amp;"次群伶招募"</f>
        <v>累计进行30次群伶招募</v>
      </c>
      <c r="F470" s="6">
        <v>2030</v>
      </c>
      <c r="G470" s="6">
        <v>30</v>
      </c>
      <c r="H470" s="6" t="s">
        <v>1255</v>
      </c>
      <c r="I470" s="6">
        <f t="shared" si="46"/>
        <v>40003</v>
      </c>
      <c r="J470" s="6">
        <v>40001</v>
      </c>
      <c r="K470" s="6">
        <v>11</v>
      </c>
      <c r="O470" s="6">
        <v>10</v>
      </c>
      <c r="P470">
        <v>1</v>
      </c>
      <c r="Q470">
        <v>10</v>
      </c>
    </row>
    <row r="471" spans="1:17">
      <c r="A471" s="6">
        <v>40003</v>
      </c>
      <c r="B471" s="6" t="s">
        <v>1276</v>
      </c>
      <c r="D471" s="6" t="str">
        <f>"累计进行"&amp;G471&amp;"次群伶招募"</f>
        <v>累计进行100次群伶招募</v>
      </c>
      <c r="F471" s="6">
        <v>2030</v>
      </c>
      <c r="G471" s="6">
        <v>100</v>
      </c>
      <c r="H471" s="6" t="s">
        <v>1286</v>
      </c>
      <c r="I471" s="6">
        <f t="shared" si="46"/>
        <v>40004</v>
      </c>
      <c r="J471" s="6">
        <v>40002</v>
      </c>
      <c r="K471" s="6">
        <v>11</v>
      </c>
      <c r="O471" s="6">
        <v>10</v>
      </c>
      <c r="P471">
        <v>1</v>
      </c>
      <c r="Q471">
        <v>10</v>
      </c>
    </row>
    <row r="472" spans="1:17">
      <c r="A472" s="6">
        <v>40004</v>
      </c>
      <c r="B472" s="6" t="s">
        <v>1277</v>
      </c>
      <c r="D472" s="6" t="str">
        <f>"累计进行"&amp;G472&amp;"次群伶招募"</f>
        <v>累计进行200次群伶招募</v>
      </c>
      <c r="F472" s="6">
        <v>2030</v>
      </c>
      <c r="G472" s="6">
        <v>200</v>
      </c>
      <c r="H472" s="6" t="s">
        <v>1287</v>
      </c>
      <c r="I472" s="6">
        <f t="shared" si="46"/>
        <v>40005</v>
      </c>
      <c r="J472" s="6">
        <v>40003</v>
      </c>
      <c r="K472" s="6">
        <v>11</v>
      </c>
      <c r="O472" s="6">
        <v>10</v>
      </c>
      <c r="P472">
        <v>1</v>
      </c>
      <c r="Q472">
        <v>10</v>
      </c>
    </row>
    <row r="473" spans="1:17">
      <c r="A473" s="6">
        <v>40005</v>
      </c>
      <c r="B473" s="6" t="s">
        <v>1278</v>
      </c>
      <c r="D473" s="6" t="str">
        <f>"累计进行"&amp;G473&amp;"次群伶招募"</f>
        <v>累计进行300次群伶招募</v>
      </c>
      <c r="F473" s="6">
        <v>2030</v>
      </c>
      <c r="G473" s="6">
        <v>300</v>
      </c>
      <c r="H473" s="6" t="s">
        <v>1288</v>
      </c>
      <c r="I473" s="6">
        <v>0</v>
      </c>
      <c r="J473" s="6">
        <v>40004</v>
      </c>
      <c r="K473" s="6">
        <v>11</v>
      </c>
      <c r="O473" s="6">
        <v>10</v>
      </c>
      <c r="P473">
        <v>1</v>
      </c>
      <c r="Q473">
        <v>10</v>
      </c>
    </row>
    <row r="474" spans="1:17">
      <c r="A474" s="6">
        <v>41001</v>
      </c>
      <c r="B474" s="6" t="s">
        <v>493</v>
      </c>
      <c r="D474" s="6" t="str">
        <f>"累计进行"&amp;G474&amp;"次名伶招募"</f>
        <v>累计进行10次名伶招募</v>
      </c>
      <c r="F474" s="6">
        <v>2031</v>
      </c>
      <c r="G474" s="6">
        <v>10</v>
      </c>
      <c r="H474" s="6" t="s">
        <v>1260</v>
      </c>
      <c r="I474" s="6">
        <f t="shared" ref="I474:I477" si="48">A475</f>
        <v>41002</v>
      </c>
      <c r="J474" s="6">
        <v>0</v>
      </c>
      <c r="K474" s="6">
        <v>12</v>
      </c>
      <c r="O474" s="6">
        <v>10</v>
      </c>
      <c r="P474">
        <v>1</v>
      </c>
      <c r="Q474">
        <v>10</v>
      </c>
    </row>
    <row r="475" spans="1:17">
      <c r="A475" s="6">
        <v>41002</v>
      </c>
      <c r="B475" s="6" t="s">
        <v>494</v>
      </c>
      <c r="D475" s="6" t="str">
        <f t="shared" ref="D475:D478" si="49">"累计进行"&amp;G475&amp;"次名伶招募"</f>
        <v>累计进行30次名伶招募</v>
      </c>
      <c r="F475" s="6">
        <v>2031</v>
      </c>
      <c r="G475" s="6">
        <v>30</v>
      </c>
      <c r="H475" s="6" t="s">
        <v>1289</v>
      </c>
      <c r="I475" s="6">
        <f t="shared" si="48"/>
        <v>41003</v>
      </c>
      <c r="J475" s="6">
        <v>41001</v>
      </c>
      <c r="K475" s="6">
        <v>12</v>
      </c>
      <c r="O475" s="6">
        <v>10</v>
      </c>
      <c r="P475">
        <v>1</v>
      </c>
      <c r="Q475">
        <v>10</v>
      </c>
    </row>
    <row r="476" spans="1:17">
      <c r="A476" s="6">
        <v>41003</v>
      </c>
      <c r="B476" s="6" t="s">
        <v>495</v>
      </c>
      <c r="D476" s="6" t="str">
        <f t="shared" si="49"/>
        <v>累计进行100次名伶招募</v>
      </c>
      <c r="F476" s="6">
        <v>2031</v>
      </c>
      <c r="G476" s="6">
        <v>100</v>
      </c>
      <c r="H476" s="6" t="s">
        <v>1263</v>
      </c>
      <c r="I476" s="6">
        <f t="shared" si="48"/>
        <v>41004</v>
      </c>
      <c r="J476" s="6">
        <v>41002</v>
      </c>
      <c r="K476" s="6">
        <v>12</v>
      </c>
      <c r="O476" s="6">
        <v>10</v>
      </c>
      <c r="P476">
        <v>1</v>
      </c>
      <c r="Q476">
        <v>10</v>
      </c>
    </row>
    <row r="477" spans="1:17">
      <c r="A477" s="6">
        <v>41004</v>
      </c>
      <c r="B477" s="6" t="s">
        <v>496</v>
      </c>
      <c r="D477" s="6" t="str">
        <f t="shared" si="49"/>
        <v>累计进行200次名伶招募</v>
      </c>
      <c r="F477" s="6">
        <v>2031</v>
      </c>
      <c r="G477" s="6">
        <v>200</v>
      </c>
      <c r="H477" s="6" t="s">
        <v>1264</v>
      </c>
      <c r="I477" s="6">
        <f t="shared" si="48"/>
        <v>41005</v>
      </c>
      <c r="J477" s="6">
        <v>41003</v>
      </c>
      <c r="K477" s="6">
        <v>12</v>
      </c>
      <c r="O477" s="6">
        <v>10</v>
      </c>
      <c r="P477">
        <v>1</v>
      </c>
      <c r="Q477">
        <v>10</v>
      </c>
    </row>
    <row r="478" spans="1:17">
      <c r="A478" s="6">
        <v>41005</v>
      </c>
      <c r="B478" s="6" t="s">
        <v>497</v>
      </c>
      <c r="D478" s="6" t="str">
        <f t="shared" si="49"/>
        <v>累计进行300次名伶招募</v>
      </c>
      <c r="F478" s="6">
        <v>2031</v>
      </c>
      <c r="G478" s="6">
        <v>300</v>
      </c>
      <c r="H478" s="6" t="s">
        <v>1290</v>
      </c>
      <c r="I478" s="6">
        <v>0</v>
      </c>
      <c r="J478" s="6">
        <v>41004</v>
      </c>
      <c r="K478" s="6">
        <v>12</v>
      </c>
      <c r="O478" s="6">
        <v>10</v>
      </c>
      <c r="P478">
        <v>1</v>
      </c>
      <c r="Q478">
        <v>10</v>
      </c>
    </row>
    <row r="479" spans="1:17">
      <c r="F479" s="6"/>
      <c r="O479" s="6">
        <v>10</v>
      </c>
      <c r="P479">
        <v>1</v>
      </c>
      <c r="Q479">
        <v>10</v>
      </c>
    </row>
    <row r="480" spans="1:17">
      <c r="O480" s="6">
        <v>10</v>
      </c>
      <c r="P480">
        <v>1</v>
      </c>
      <c r="Q480">
        <v>20</v>
      </c>
    </row>
    <row r="481" spans="1:17">
      <c r="A481" s="6">
        <v>36002</v>
      </c>
      <c r="B481" s="6" t="s">
        <v>477</v>
      </c>
      <c r="D481" s="6" t="str">
        <f t="shared" ref="D481:D484" si="50">"拥有任意"&amp;G481&amp;"块五级宝石"</f>
        <v>拥有任意5块五级宝石</v>
      </c>
      <c r="F481" s="6">
        <v>2026</v>
      </c>
      <c r="G481" s="6">
        <v>5</v>
      </c>
      <c r="H481" s="6" t="s">
        <v>1228</v>
      </c>
      <c r="I481" s="6">
        <f>A482</f>
        <v>36003</v>
      </c>
      <c r="J481" s="6">
        <v>36001</v>
      </c>
      <c r="K481" s="6">
        <v>25</v>
      </c>
      <c r="O481" s="6">
        <v>10</v>
      </c>
      <c r="P481">
        <v>1</v>
      </c>
      <c r="Q481">
        <v>30</v>
      </c>
    </row>
    <row r="482" spans="1:17">
      <c r="A482" s="6">
        <v>36003</v>
      </c>
      <c r="B482" s="6" t="s">
        <v>478</v>
      </c>
      <c r="D482" s="6" t="str">
        <f t="shared" si="50"/>
        <v>拥有任意10块五级宝石</v>
      </c>
      <c r="F482" s="6">
        <v>2026</v>
      </c>
      <c r="G482" s="6">
        <v>10</v>
      </c>
      <c r="H482" s="6" t="s">
        <v>1265</v>
      </c>
      <c r="I482" s="6">
        <f>A483</f>
        <v>36004</v>
      </c>
      <c r="J482" s="6">
        <v>36002</v>
      </c>
      <c r="K482" s="6">
        <v>25</v>
      </c>
      <c r="O482" s="6">
        <v>10</v>
      </c>
      <c r="P482">
        <v>1</v>
      </c>
      <c r="Q482">
        <v>40</v>
      </c>
    </row>
    <row r="483" spans="1:17">
      <c r="A483" s="6">
        <v>36004</v>
      </c>
      <c r="B483" s="6" t="s">
        <v>479</v>
      </c>
      <c r="D483" s="6" t="str">
        <f t="shared" si="50"/>
        <v>拥有任意15块五级宝石</v>
      </c>
      <c r="F483" s="6">
        <v>2026</v>
      </c>
      <c r="G483" s="6">
        <v>15</v>
      </c>
      <c r="H483" s="6" t="s">
        <v>1129</v>
      </c>
      <c r="I483" s="6">
        <f>A484</f>
        <v>36005</v>
      </c>
      <c r="J483" s="6">
        <v>36003</v>
      </c>
      <c r="K483" s="6">
        <v>25</v>
      </c>
      <c r="O483" s="6">
        <v>10</v>
      </c>
      <c r="P483">
        <v>1</v>
      </c>
      <c r="Q483">
        <v>50</v>
      </c>
    </row>
    <row r="484" spans="1:17">
      <c r="A484" s="6">
        <v>36005</v>
      </c>
      <c r="B484" s="6" t="s">
        <v>476</v>
      </c>
      <c r="D484" s="6" t="str">
        <f t="shared" si="50"/>
        <v>拥有任意20块五级宝石</v>
      </c>
      <c r="F484" s="6">
        <v>2026</v>
      </c>
      <c r="G484" s="6">
        <v>20</v>
      </c>
      <c r="H484" s="6" t="s">
        <v>1282</v>
      </c>
      <c r="I484" s="6">
        <v>0</v>
      </c>
      <c r="J484" s="6">
        <v>36004</v>
      </c>
      <c r="K484" s="6">
        <v>25</v>
      </c>
      <c r="O484" s="6">
        <v>10</v>
      </c>
      <c r="P484">
        <v>1</v>
      </c>
      <c r="Q484">
        <v>60</v>
      </c>
    </row>
    <row r="485" spans="1:17">
      <c r="A485" s="6">
        <v>37002</v>
      </c>
      <c r="B485" s="6" t="s">
        <v>480</v>
      </c>
      <c r="D485" s="6" t="str">
        <f t="shared" ref="D485:D488" si="51">"拥有任意"&amp;G485&amp;"块十级宝石"</f>
        <v>拥有任意5块十级宝石</v>
      </c>
      <c r="F485" s="6">
        <v>2027</v>
      </c>
      <c r="G485" s="6">
        <v>5</v>
      </c>
      <c r="H485" s="6" t="s">
        <v>1284</v>
      </c>
      <c r="I485" s="6">
        <f>A486</f>
        <v>37003</v>
      </c>
      <c r="J485" s="6">
        <v>37001</v>
      </c>
      <c r="K485" s="6">
        <v>26</v>
      </c>
      <c r="O485" s="6">
        <v>10</v>
      </c>
      <c r="P485">
        <v>1</v>
      </c>
      <c r="Q485">
        <v>70</v>
      </c>
    </row>
    <row r="486" spans="1:17">
      <c r="A486" s="6">
        <v>37003</v>
      </c>
      <c r="B486" s="6" t="s">
        <v>481</v>
      </c>
      <c r="D486" s="6" t="str">
        <f t="shared" si="51"/>
        <v>拥有任意10块十级宝石</v>
      </c>
      <c r="F486" s="6">
        <v>2027</v>
      </c>
      <c r="G486" s="6">
        <v>10</v>
      </c>
      <c r="H486" s="6" t="s">
        <v>1283</v>
      </c>
      <c r="I486" s="6">
        <f>A487</f>
        <v>37004</v>
      </c>
      <c r="J486" s="6">
        <v>37002</v>
      </c>
      <c r="K486" s="6">
        <v>26</v>
      </c>
      <c r="O486" s="6">
        <v>10</v>
      </c>
      <c r="P486">
        <v>1</v>
      </c>
      <c r="Q486">
        <v>80</v>
      </c>
    </row>
    <row r="487" spans="1:17">
      <c r="A487" s="6">
        <v>37004</v>
      </c>
      <c r="B487" s="6" t="s">
        <v>482</v>
      </c>
      <c r="D487" s="6" t="str">
        <f t="shared" si="51"/>
        <v>拥有任意15块十级宝石</v>
      </c>
      <c r="F487" s="6">
        <v>2027</v>
      </c>
      <c r="G487" s="6">
        <v>15</v>
      </c>
      <c r="H487" s="6" t="s">
        <v>1285</v>
      </c>
      <c r="I487" s="6">
        <f>A488</f>
        <v>37005</v>
      </c>
      <c r="J487" s="6">
        <v>37003</v>
      </c>
      <c r="K487" s="6">
        <v>26</v>
      </c>
      <c r="O487" s="6">
        <v>10</v>
      </c>
      <c r="P487">
        <v>1</v>
      </c>
      <c r="Q487">
        <v>90</v>
      </c>
    </row>
    <row r="488" spans="1:17">
      <c r="A488" s="6">
        <v>37005</v>
      </c>
      <c r="B488" s="6" t="s">
        <v>483</v>
      </c>
      <c r="D488" s="6" t="str">
        <f t="shared" si="51"/>
        <v>拥有任意20块十级宝石</v>
      </c>
      <c r="F488" s="6">
        <v>2027</v>
      </c>
      <c r="G488" s="6">
        <v>20</v>
      </c>
      <c r="H488" s="6" t="s">
        <v>1255</v>
      </c>
      <c r="I488" s="6">
        <v>0</v>
      </c>
      <c r="J488" s="6">
        <v>37004</v>
      </c>
      <c r="K488" s="6">
        <v>26</v>
      </c>
      <c r="O488" s="6">
        <v>31</v>
      </c>
      <c r="P488" s="6">
        <v>2</v>
      </c>
      <c r="Q488" s="6">
        <v>1</v>
      </c>
    </row>
    <row r="489" spans="1:17">
      <c r="A489" s="6">
        <v>38002</v>
      </c>
      <c r="B489" s="6" t="s">
        <v>484</v>
      </c>
      <c r="D489" s="6" t="str">
        <f t="shared" ref="D489:D492" si="52">"拥有任意"&amp;G489&amp;"块十五级宝石"</f>
        <v>拥有任意5块十五级宝石</v>
      </c>
      <c r="F489" s="6">
        <v>2028</v>
      </c>
      <c r="G489" s="6">
        <v>5</v>
      </c>
      <c r="H489" s="6" t="s">
        <v>1287</v>
      </c>
      <c r="I489" s="6">
        <f>A490</f>
        <v>38003</v>
      </c>
      <c r="J489" s="6">
        <v>38001</v>
      </c>
      <c r="K489" s="6">
        <v>27</v>
      </c>
      <c r="O489" s="5" t="s">
        <v>510</v>
      </c>
      <c r="P489" s="6"/>
      <c r="Q489" s="6"/>
    </row>
    <row r="490" spans="1:17">
      <c r="A490" s="6">
        <v>38003</v>
      </c>
      <c r="B490" s="6" t="s">
        <v>485</v>
      </c>
      <c r="D490" s="6" t="str">
        <f t="shared" si="52"/>
        <v>拥有任意10块十五级宝石</v>
      </c>
      <c r="F490" s="6">
        <v>2028</v>
      </c>
      <c r="G490" s="6">
        <v>10</v>
      </c>
      <c r="H490" s="6" t="s">
        <v>1288</v>
      </c>
      <c r="I490" s="6">
        <f>A491</f>
        <v>38004</v>
      </c>
      <c r="J490" s="6">
        <v>38002</v>
      </c>
      <c r="K490" s="6">
        <v>27</v>
      </c>
      <c r="O490" s="6" t="s">
        <v>503</v>
      </c>
      <c r="P490" s="6"/>
      <c r="Q490" s="6"/>
    </row>
    <row r="491" spans="1:17">
      <c r="A491" s="6">
        <v>38004</v>
      </c>
      <c r="B491" s="6" t="s">
        <v>486</v>
      </c>
      <c r="D491" s="6" t="str">
        <f t="shared" si="52"/>
        <v>拥有任意15块十五级宝石</v>
      </c>
      <c r="F491" s="6">
        <v>2028</v>
      </c>
      <c r="G491" s="6">
        <v>15</v>
      </c>
      <c r="H491" s="6" t="s">
        <v>1260</v>
      </c>
      <c r="I491" s="6">
        <f>A492</f>
        <v>38005</v>
      </c>
      <c r="J491" s="6">
        <v>38003</v>
      </c>
      <c r="K491" s="6">
        <v>27</v>
      </c>
    </row>
    <row r="492" spans="1:17">
      <c r="A492" s="6">
        <v>38005</v>
      </c>
      <c r="B492" s="6" t="s">
        <v>487</v>
      </c>
      <c r="D492" s="6" t="str">
        <f t="shared" si="52"/>
        <v>拥有任意20块十五级宝石</v>
      </c>
      <c r="F492" s="6">
        <v>2028</v>
      </c>
      <c r="G492" s="6">
        <v>20</v>
      </c>
      <c r="H492" s="6" t="s">
        <v>1289</v>
      </c>
      <c r="I492" s="6">
        <v>0</v>
      </c>
      <c r="J492" s="6">
        <v>38004</v>
      </c>
      <c r="K492" s="6">
        <v>27</v>
      </c>
    </row>
  </sheetData>
  <sortState ref="O1:Q504">
    <sortCondition ref="O1:O504"/>
    <sortCondition ref="P1:P504"/>
    <sortCondition ref="Q1:Q504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O56"/>
  <sheetViews>
    <sheetView workbookViewId="0">
      <selection activeCell="G9" sqref="G9"/>
    </sheetView>
  </sheetViews>
  <sheetFormatPr defaultRowHeight="13.5"/>
  <cols>
    <col min="5" max="5" width="19.25" style="8" bestFit="1" customWidth="1"/>
    <col min="9" max="9" width="9.5" bestFit="1" customWidth="1"/>
    <col min="10" max="10" width="6.5" bestFit="1" customWidth="1"/>
    <col min="11" max="11" width="9.5" bestFit="1" customWidth="1"/>
    <col min="12" max="12" width="13" bestFit="1" customWidth="1"/>
    <col min="13" max="13" width="19.375" bestFit="1" customWidth="1"/>
    <col min="14" max="14" width="20.5" bestFit="1" customWidth="1"/>
    <col min="15" max="15" width="7.5" bestFit="1" customWidth="1"/>
  </cols>
  <sheetData>
    <row r="1" spans="4:15">
      <c r="I1" t="s">
        <v>429</v>
      </c>
      <c r="J1" t="s">
        <v>429</v>
      </c>
      <c r="K1" t="s">
        <v>429</v>
      </c>
      <c r="L1" t="s">
        <v>503</v>
      </c>
      <c r="M1" t="s">
        <v>429</v>
      </c>
      <c r="N1" t="s">
        <v>503</v>
      </c>
      <c r="O1" t="s">
        <v>429</v>
      </c>
    </row>
    <row r="2" spans="4:15">
      <c r="I2" t="s">
        <v>971</v>
      </c>
      <c r="J2" t="s">
        <v>972</v>
      </c>
      <c r="K2" t="s">
        <v>973</v>
      </c>
      <c r="L2" t="s">
        <v>504</v>
      </c>
      <c r="M2" t="s">
        <v>974</v>
      </c>
      <c r="N2" t="s">
        <v>975</v>
      </c>
      <c r="O2" t="s">
        <v>976</v>
      </c>
    </row>
    <row r="3" spans="4:15">
      <c r="I3">
        <v>101</v>
      </c>
      <c r="J3">
        <v>1</v>
      </c>
      <c r="K3">
        <v>1</v>
      </c>
      <c r="L3" t="s">
        <v>977</v>
      </c>
      <c r="M3">
        <v>1</v>
      </c>
      <c r="N3">
        <v>1</v>
      </c>
      <c r="O3">
        <v>0</v>
      </c>
    </row>
    <row r="4" spans="4:15">
      <c r="D4" s="6" t="s">
        <v>971</v>
      </c>
      <c r="E4" s="6" t="s">
        <v>1080</v>
      </c>
      <c r="F4" s="6" t="s">
        <v>964</v>
      </c>
      <c r="G4" s="6" t="s">
        <v>965</v>
      </c>
      <c r="I4">
        <v>104</v>
      </c>
      <c r="J4">
        <v>1</v>
      </c>
      <c r="K4">
        <v>4</v>
      </c>
      <c r="L4" t="s">
        <v>978</v>
      </c>
      <c r="M4">
        <v>1</v>
      </c>
      <c r="N4">
        <v>1</v>
      </c>
      <c r="O4">
        <v>1</v>
      </c>
    </row>
    <row r="5" spans="4:15">
      <c r="D5">
        <v>802</v>
      </c>
      <c r="E5" s="9" t="s">
        <v>1031</v>
      </c>
      <c r="F5">
        <v>1</v>
      </c>
      <c r="G5">
        <f t="shared" ref="G5:G28" si="0">VLOOKUP($D5,$I$1:$O$56,6,FALSE)</f>
        <v>1</v>
      </c>
      <c r="I5">
        <v>801</v>
      </c>
      <c r="J5">
        <v>8</v>
      </c>
      <c r="K5">
        <v>1</v>
      </c>
      <c r="L5" t="s">
        <v>979</v>
      </c>
      <c r="M5">
        <v>1</v>
      </c>
      <c r="N5">
        <v>1</v>
      </c>
      <c r="O5">
        <v>1</v>
      </c>
    </row>
    <row r="6" spans="4:15">
      <c r="D6">
        <v>802</v>
      </c>
      <c r="E6" s="9" t="s">
        <v>938</v>
      </c>
      <c r="F6">
        <v>2</v>
      </c>
      <c r="G6">
        <f t="shared" si="0"/>
        <v>1</v>
      </c>
      <c r="I6">
        <v>802</v>
      </c>
      <c r="J6">
        <v>8</v>
      </c>
      <c r="K6">
        <v>2</v>
      </c>
      <c r="L6" t="s">
        <v>980</v>
      </c>
      <c r="M6">
        <v>1</v>
      </c>
      <c r="N6">
        <v>1</v>
      </c>
      <c r="O6">
        <v>0</v>
      </c>
    </row>
    <row r="7" spans="4:15">
      <c r="D7">
        <v>802</v>
      </c>
      <c r="E7" s="9" t="s">
        <v>944</v>
      </c>
      <c r="F7">
        <v>3</v>
      </c>
      <c r="G7">
        <f t="shared" si="0"/>
        <v>1</v>
      </c>
      <c r="I7">
        <v>1001</v>
      </c>
      <c r="J7">
        <v>10</v>
      </c>
      <c r="K7">
        <v>1</v>
      </c>
      <c r="L7" t="s">
        <v>981</v>
      </c>
      <c r="M7">
        <v>1</v>
      </c>
      <c r="N7">
        <v>1</v>
      </c>
      <c r="O7">
        <v>1</v>
      </c>
    </row>
    <row r="8" spans="4:15">
      <c r="D8">
        <v>1301</v>
      </c>
      <c r="E8" s="9" t="s">
        <v>1041</v>
      </c>
      <c r="F8">
        <v>4</v>
      </c>
      <c r="G8">
        <v>99</v>
      </c>
      <c r="I8">
        <v>1101</v>
      </c>
      <c r="J8">
        <v>11</v>
      </c>
      <c r="K8">
        <v>1</v>
      </c>
      <c r="L8" t="s">
        <v>982</v>
      </c>
      <c r="M8">
        <v>1</v>
      </c>
      <c r="N8">
        <v>1</v>
      </c>
      <c r="O8">
        <v>1</v>
      </c>
    </row>
    <row r="9" spans="4:15">
      <c r="D9">
        <v>2401</v>
      </c>
      <c r="E9" s="9" t="s">
        <v>1058</v>
      </c>
      <c r="F9">
        <v>5</v>
      </c>
      <c r="G9">
        <f t="shared" si="0"/>
        <v>1</v>
      </c>
      <c r="I9">
        <v>1102</v>
      </c>
      <c r="J9">
        <v>11</v>
      </c>
      <c r="K9">
        <v>2</v>
      </c>
      <c r="L9" t="s">
        <v>983</v>
      </c>
      <c r="M9">
        <v>1</v>
      </c>
      <c r="N9">
        <v>1</v>
      </c>
      <c r="O9">
        <v>1</v>
      </c>
    </row>
    <row r="10" spans="4:15">
      <c r="D10">
        <v>801</v>
      </c>
      <c r="E10" s="9" t="s">
        <v>1081</v>
      </c>
      <c r="F10">
        <v>6</v>
      </c>
      <c r="G10">
        <f t="shared" si="0"/>
        <v>1</v>
      </c>
      <c r="I10">
        <v>1301</v>
      </c>
      <c r="J10">
        <v>13</v>
      </c>
      <c r="K10">
        <v>1</v>
      </c>
      <c r="L10" t="s">
        <v>984</v>
      </c>
      <c r="M10">
        <v>1</v>
      </c>
      <c r="N10">
        <v>1</v>
      </c>
      <c r="O10">
        <v>1</v>
      </c>
    </row>
    <row r="11" spans="4:15">
      <c r="D11">
        <v>801</v>
      </c>
      <c r="E11" s="9" t="s">
        <v>1067</v>
      </c>
      <c r="F11">
        <v>7</v>
      </c>
      <c r="G11">
        <f t="shared" si="0"/>
        <v>1</v>
      </c>
      <c r="I11">
        <v>1302</v>
      </c>
      <c r="J11">
        <v>13</v>
      </c>
      <c r="K11">
        <v>2</v>
      </c>
      <c r="L11" t="s">
        <v>985</v>
      </c>
      <c r="M11">
        <v>1</v>
      </c>
      <c r="N11">
        <v>1</v>
      </c>
      <c r="O11">
        <v>1</v>
      </c>
    </row>
    <row r="12" spans="4:15">
      <c r="D12">
        <v>801</v>
      </c>
      <c r="E12" s="9" t="s">
        <v>1070</v>
      </c>
      <c r="F12">
        <v>8</v>
      </c>
      <c r="G12">
        <f t="shared" si="0"/>
        <v>1</v>
      </c>
      <c r="I12">
        <v>1303</v>
      </c>
      <c r="J12">
        <v>13</v>
      </c>
      <c r="K12">
        <v>3</v>
      </c>
      <c r="L12" t="s">
        <v>986</v>
      </c>
      <c r="M12">
        <v>1</v>
      </c>
      <c r="N12">
        <v>1</v>
      </c>
      <c r="O12">
        <v>1</v>
      </c>
    </row>
    <row r="13" spans="4:15">
      <c r="D13">
        <v>701</v>
      </c>
      <c r="E13" s="9" t="s">
        <v>970</v>
      </c>
      <c r="F13">
        <v>9</v>
      </c>
      <c r="G13">
        <f t="shared" si="0"/>
        <v>4</v>
      </c>
      <c r="I13">
        <v>1401</v>
      </c>
      <c r="J13">
        <v>14</v>
      </c>
      <c r="K13">
        <v>1</v>
      </c>
      <c r="L13" t="s">
        <v>987</v>
      </c>
      <c r="M13">
        <v>1</v>
      </c>
      <c r="N13">
        <v>1</v>
      </c>
      <c r="O13">
        <v>1</v>
      </c>
    </row>
    <row r="14" spans="4:15">
      <c r="D14">
        <v>701</v>
      </c>
      <c r="E14" s="9" t="s">
        <v>1077</v>
      </c>
      <c r="F14">
        <v>10</v>
      </c>
      <c r="G14">
        <f t="shared" si="0"/>
        <v>4</v>
      </c>
      <c r="I14">
        <v>1403</v>
      </c>
      <c r="J14">
        <v>14</v>
      </c>
      <c r="K14">
        <v>3</v>
      </c>
      <c r="L14" t="s">
        <v>988</v>
      </c>
      <c r="M14">
        <v>1</v>
      </c>
      <c r="N14">
        <v>1</v>
      </c>
      <c r="O14">
        <v>1</v>
      </c>
    </row>
    <row r="15" spans="4:15">
      <c r="D15">
        <v>701</v>
      </c>
      <c r="E15" s="9" t="s">
        <v>1268</v>
      </c>
      <c r="F15">
        <v>11</v>
      </c>
      <c r="G15">
        <f t="shared" si="0"/>
        <v>4</v>
      </c>
      <c r="I15">
        <v>1406</v>
      </c>
      <c r="J15">
        <v>14</v>
      </c>
      <c r="K15">
        <v>6</v>
      </c>
      <c r="L15" t="s">
        <v>989</v>
      </c>
      <c r="M15">
        <v>1</v>
      </c>
      <c r="N15">
        <v>1</v>
      </c>
      <c r="O15">
        <v>0</v>
      </c>
    </row>
    <row r="16" spans="4:15">
      <c r="D16">
        <v>701</v>
      </c>
      <c r="E16" s="9" t="s">
        <v>1079</v>
      </c>
      <c r="F16">
        <v>12</v>
      </c>
      <c r="G16">
        <f t="shared" si="0"/>
        <v>4</v>
      </c>
      <c r="I16">
        <v>2401</v>
      </c>
      <c r="J16">
        <v>24</v>
      </c>
      <c r="K16">
        <v>1</v>
      </c>
      <c r="L16" t="s">
        <v>990</v>
      </c>
      <c r="M16">
        <v>1</v>
      </c>
      <c r="N16">
        <v>1</v>
      </c>
      <c r="O16">
        <v>1</v>
      </c>
    </row>
    <row r="17" spans="4:15">
      <c r="D17">
        <v>502</v>
      </c>
      <c r="E17" s="9" t="s">
        <v>1047</v>
      </c>
      <c r="F17">
        <v>13</v>
      </c>
      <c r="G17">
        <f t="shared" si="0"/>
        <v>4</v>
      </c>
      <c r="I17">
        <v>401</v>
      </c>
      <c r="J17">
        <v>4</v>
      </c>
      <c r="K17">
        <v>1</v>
      </c>
      <c r="L17" t="s">
        <v>991</v>
      </c>
      <c r="M17">
        <v>1</v>
      </c>
      <c r="N17">
        <v>2</v>
      </c>
      <c r="O17">
        <v>1</v>
      </c>
    </row>
    <row r="18" spans="4:15">
      <c r="D18">
        <v>701</v>
      </c>
      <c r="E18" s="9" t="s">
        <v>1050</v>
      </c>
      <c r="F18">
        <v>14</v>
      </c>
      <c r="G18">
        <f t="shared" si="0"/>
        <v>4</v>
      </c>
      <c r="I18">
        <v>501</v>
      </c>
      <c r="J18">
        <v>5</v>
      </c>
      <c r="K18">
        <v>1</v>
      </c>
      <c r="L18" t="s">
        <v>992</v>
      </c>
      <c r="M18">
        <v>1</v>
      </c>
      <c r="N18">
        <v>4</v>
      </c>
      <c r="O18">
        <v>1</v>
      </c>
    </row>
    <row r="19" spans="4:15">
      <c r="D19">
        <v>201</v>
      </c>
      <c r="E19" s="9" t="s">
        <v>1044</v>
      </c>
      <c r="F19">
        <v>15</v>
      </c>
      <c r="G19">
        <f t="shared" si="0"/>
        <v>5</v>
      </c>
      <c r="I19">
        <v>502</v>
      </c>
      <c r="J19">
        <v>5</v>
      </c>
      <c r="K19">
        <v>2</v>
      </c>
      <c r="L19" t="s">
        <v>993</v>
      </c>
      <c r="M19">
        <v>1</v>
      </c>
      <c r="N19">
        <v>4</v>
      </c>
      <c r="O19">
        <v>0</v>
      </c>
    </row>
    <row r="20" spans="4:15">
      <c r="D20">
        <v>201</v>
      </c>
      <c r="E20" s="9" t="s">
        <v>1087</v>
      </c>
      <c r="F20">
        <v>16</v>
      </c>
      <c r="G20">
        <f t="shared" si="0"/>
        <v>5</v>
      </c>
      <c r="I20">
        <v>701</v>
      </c>
      <c r="J20">
        <v>7</v>
      </c>
      <c r="K20">
        <v>1</v>
      </c>
      <c r="L20" t="s">
        <v>994</v>
      </c>
      <c r="M20">
        <v>1</v>
      </c>
      <c r="N20">
        <v>4</v>
      </c>
      <c r="O20">
        <v>1</v>
      </c>
    </row>
    <row r="21" spans="4:15">
      <c r="D21">
        <v>601</v>
      </c>
      <c r="E21" s="9" t="s">
        <v>1073</v>
      </c>
      <c r="F21">
        <v>17</v>
      </c>
      <c r="G21">
        <f t="shared" si="0"/>
        <v>15</v>
      </c>
      <c r="I21">
        <v>201</v>
      </c>
      <c r="J21">
        <v>2</v>
      </c>
      <c r="K21">
        <v>1</v>
      </c>
      <c r="L21" t="s">
        <v>995</v>
      </c>
      <c r="M21">
        <v>1</v>
      </c>
      <c r="N21">
        <v>5</v>
      </c>
      <c r="O21">
        <v>1</v>
      </c>
    </row>
    <row r="22" spans="4:15">
      <c r="D22">
        <v>1702</v>
      </c>
      <c r="E22" s="9" t="s">
        <v>1082</v>
      </c>
      <c r="F22">
        <v>18</v>
      </c>
      <c r="G22">
        <f t="shared" si="0"/>
        <v>19</v>
      </c>
      <c r="I22">
        <v>901</v>
      </c>
      <c r="J22">
        <v>9</v>
      </c>
      <c r="K22">
        <v>1</v>
      </c>
      <c r="L22" t="s">
        <v>996</v>
      </c>
      <c r="M22">
        <v>1</v>
      </c>
      <c r="N22">
        <v>6</v>
      </c>
      <c r="O22">
        <v>1</v>
      </c>
    </row>
    <row r="23" spans="4:15">
      <c r="D23">
        <v>302</v>
      </c>
      <c r="E23" s="9" t="s">
        <v>1083</v>
      </c>
      <c r="F23">
        <v>19</v>
      </c>
      <c r="G23">
        <f t="shared" si="0"/>
        <v>20</v>
      </c>
      <c r="I23">
        <v>902</v>
      </c>
      <c r="J23">
        <v>9</v>
      </c>
      <c r="K23">
        <v>2</v>
      </c>
      <c r="L23" t="s">
        <v>997</v>
      </c>
      <c r="M23">
        <v>1</v>
      </c>
      <c r="N23">
        <v>6</v>
      </c>
      <c r="O23">
        <v>0</v>
      </c>
    </row>
    <row r="24" spans="4:15">
      <c r="D24">
        <v>301</v>
      </c>
      <c r="E24" s="9" t="s">
        <v>940</v>
      </c>
      <c r="F24">
        <v>20</v>
      </c>
      <c r="G24">
        <f t="shared" si="0"/>
        <v>22</v>
      </c>
      <c r="I24">
        <v>903</v>
      </c>
      <c r="J24">
        <v>9</v>
      </c>
      <c r="K24">
        <v>3</v>
      </c>
      <c r="L24" t="s">
        <v>998</v>
      </c>
      <c r="M24">
        <v>1</v>
      </c>
      <c r="N24">
        <v>6</v>
      </c>
      <c r="O24">
        <v>0</v>
      </c>
    </row>
    <row r="25" spans="4:15">
      <c r="D25">
        <v>503</v>
      </c>
      <c r="E25" s="9" t="s">
        <v>1052</v>
      </c>
      <c r="F25">
        <v>21</v>
      </c>
      <c r="G25">
        <f t="shared" si="0"/>
        <v>27</v>
      </c>
      <c r="I25">
        <v>1402</v>
      </c>
      <c r="J25">
        <v>14</v>
      </c>
      <c r="K25">
        <v>2</v>
      </c>
      <c r="L25" t="s">
        <v>999</v>
      </c>
      <c r="M25">
        <v>1</v>
      </c>
      <c r="N25">
        <v>6</v>
      </c>
      <c r="O25">
        <v>0</v>
      </c>
    </row>
    <row r="26" spans="4:15">
      <c r="D26">
        <v>503</v>
      </c>
      <c r="E26" s="9" t="s">
        <v>1084</v>
      </c>
      <c r="F26">
        <v>22</v>
      </c>
      <c r="G26">
        <f t="shared" si="0"/>
        <v>27</v>
      </c>
      <c r="I26">
        <v>2101</v>
      </c>
      <c r="J26">
        <v>21</v>
      </c>
      <c r="K26">
        <v>1</v>
      </c>
      <c r="L26" t="s">
        <v>1000</v>
      </c>
      <c r="M26">
        <v>1</v>
      </c>
      <c r="N26">
        <v>8</v>
      </c>
      <c r="O26">
        <v>1</v>
      </c>
    </row>
    <row r="27" spans="4:15">
      <c r="D27">
        <v>1802</v>
      </c>
      <c r="E27" s="9" t="s">
        <v>1085</v>
      </c>
      <c r="F27">
        <v>23</v>
      </c>
      <c r="G27">
        <f t="shared" si="0"/>
        <v>27</v>
      </c>
      <c r="I27">
        <v>1407</v>
      </c>
      <c r="J27">
        <v>14</v>
      </c>
      <c r="K27">
        <v>7</v>
      </c>
      <c r="L27" t="s">
        <v>1001</v>
      </c>
      <c r="M27">
        <v>1</v>
      </c>
      <c r="N27">
        <v>10</v>
      </c>
      <c r="O27">
        <v>0</v>
      </c>
    </row>
    <row r="28" spans="4:15">
      <c r="D28">
        <v>1801</v>
      </c>
      <c r="E28" s="9" t="s">
        <v>1086</v>
      </c>
      <c r="F28">
        <v>24</v>
      </c>
      <c r="G28">
        <f t="shared" si="0"/>
        <v>27</v>
      </c>
      <c r="I28">
        <v>2001</v>
      </c>
      <c r="J28">
        <v>20</v>
      </c>
      <c r="K28">
        <v>1</v>
      </c>
      <c r="L28" t="s">
        <v>1002</v>
      </c>
      <c r="M28">
        <v>1</v>
      </c>
      <c r="N28">
        <v>12</v>
      </c>
      <c r="O28">
        <v>1</v>
      </c>
    </row>
    <row r="29" spans="4:15">
      <c r="I29">
        <v>2005</v>
      </c>
      <c r="J29">
        <v>20</v>
      </c>
      <c r="K29">
        <v>5</v>
      </c>
      <c r="L29" t="s">
        <v>1003</v>
      </c>
      <c r="M29">
        <v>1</v>
      </c>
      <c r="N29">
        <v>12</v>
      </c>
      <c r="O29">
        <v>0</v>
      </c>
    </row>
    <row r="30" spans="4:15">
      <c r="I30">
        <v>2003</v>
      </c>
      <c r="J30">
        <v>20</v>
      </c>
      <c r="K30">
        <v>3</v>
      </c>
      <c r="L30" t="s">
        <v>1004</v>
      </c>
      <c r="M30">
        <v>1</v>
      </c>
      <c r="N30">
        <v>12</v>
      </c>
      <c r="O30">
        <v>0</v>
      </c>
    </row>
    <row r="31" spans="4:15">
      <c r="I31">
        <v>1404</v>
      </c>
      <c r="J31">
        <v>14</v>
      </c>
      <c r="K31">
        <v>4</v>
      </c>
      <c r="L31" t="s">
        <v>1005</v>
      </c>
      <c r="M31">
        <v>1</v>
      </c>
      <c r="N31">
        <v>14</v>
      </c>
      <c r="O31">
        <v>0</v>
      </c>
    </row>
    <row r="32" spans="4:15">
      <c r="I32">
        <v>601</v>
      </c>
      <c r="J32">
        <v>6</v>
      </c>
      <c r="K32">
        <v>1</v>
      </c>
      <c r="L32" t="s">
        <v>1006</v>
      </c>
      <c r="M32">
        <v>1</v>
      </c>
      <c r="N32">
        <v>15</v>
      </c>
      <c r="O32">
        <v>1</v>
      </c>
    </row>
    <row r="33" spans="9:15">
      <c r="I33">
        <v>1201</v>
      </c>
      <c r="J33">
        <v>12</v>
      </c>
      <c r="K33">
        <v>1</v>
      </c>
      <c r="L33" t="s">
        <v>1007</v>
      </c>
      <c r="M33">
        <v>1</v>
      </c>
      <c r="N33">
        <v>15</v>
      </c>
      <c r="O33">
        <v>1</v>
      </c>
    </row>
    <row r="34" spans="9:15">
      <c r="I34">
        <v>1408</v>
      </c>
      <c r="J34">
        <v>14</v>
      </c>
      <c r="K34">
        <v>8</v>
      </c>
      <c r="L34" t="s">
        <v>1008</v>
      </c>
      <c r="M34">
        <v>1</v>
      </c>
      <c r="N34">
        <v>15</v>
      </c>
      <c r="O34">
        <v>0</v>
      </c>
    </row>
    <row r="35" spans="9:15">
      <c r="I35">
        <v>1405</v>
      </c>
      <c r="J35">
        <v>14</v>
      </c>
      <c r="K35">
        <v>5</v>
      </c>
      <c r="L35" t="s">
        <v>1009</v>
      </c>
      <c r="M35">
        <v>1</v>
      </c>
      <c r="N35">
        <v>18</v>
      </c>
      <c r="O35">
        <v>0</v>
      </c>
    </row>
    <row r="36" spans="9:15">
      <c r="I36">
        <v>1701</v>
      </c>
      <c r="J36">
        <v>17</v>
      </c>
      <c r="K36">
        <v>1</v>
      </c>
      <c r="L36" t="s">
        <v>1010</v>
      </c>
      <c r="M36">
        <v>1</v>
      </c>
      <c r="N36">
        <v>19</v>
      </c>
      <c r="O36">
        <v>1</v>
      </c>
    </row>
    <row r="37" spans="9:15">
      <c r="I37">
        <v>1702</v>
      </c>
      <c r="J37">
        <v>17</v>
      </c>
      <c r="K37">
        <v>2</v>
      </c>
      <c r="L37" t="s">
        <v>1011</v>
      </c>
      <c r="M37">
        <v>1</v>
      </c>
      <c r="N37">
        <v>19</v>
      </c>
      <c r="O37">
        <v>0</v>
      </c>
    </row>
    <row r="38" spans="9:15">
      <c r="I38">
        <v>1703</v>
      </c>
      <c r="J38">
        <v>17</v>
      </c>
      <c r="K38">
        <v>3</v>
      </c>
      <c r="L38" t="s">
        <v>1012</v>
      </c>
      <c r="M38">
        <v>1</v>
      </c>
      <c r="N38">
        <v>19</v>
      </c>
      <c r="O38">
        <v>0</v>
      </c>
    </row>
    <row r="39" spans="9:15">
      <c r="I39">
        <v>2201</v>
      </c>
      <c r="J39">
        <v>22</v>
      </c>
      <c r="K39">
        <v>1</v>
      </c>
      <c r="L39" t="s">
        <v>1013</v>
      </c>
      <c r="M39">
        <v>1</v>
      </c>
      <c r="N39">
        <v>19</v>
      </c>
      <c r="O39">
        <v>1</v>
      </c>
    </row>
    <row r="40" spans="9:15">
      <c r="I40">
        <v>102</v>
      </c>
      <c r="J40">
        <v>1</v>
      </c>
      <c r="K40">
        <v>2</v>
      </c>
      <c r="L40" t="s">
        <v>1014</v>
      </c>
      <c r="M40">
        <v>1</v>
      </c>
      <c r="N40">
        <v>20</v>
      </c>
      <c r="O40">
        <v>0</v>
      </c>
    </row>
    <row r="41" spans="9:15">
      <c r="I41">
        <v>302</v>
      </c>
      <c r="J41">
        <v>3</v>
      </c>
      <c r="K41">
        <v>2</v>
      </c>
      <c r="L41" t="s">
        <v>1015</v>
      </c>
      <c r="M41">
        <v>1</v>
      </c>
      <c r="N41">
        <v>20</v>
      </c>
      <c r="O41">
        <v>1</v>
      </c>
    </row>
    <row r="42" spans="9:15">
      <c r="I42">
        <v>803</v>
      </c>
      <c r="J42">
        <v>8</v>
      </c>
      <c r="K42">
        <v>3</v>
      </c>
      <c r="L42" t="s">
        <v>1016</v>
      </c>
      <c r="M42">
        <v>1</v>
      </c>
      <c r="N42">
        <v>20</v>
      </c>
      <c r="O42">
        <v>0</v>
      </c>
    </row>
    <row r="43" spans="9:15">
      <c r="I43">
        <v>1901</v>
      </c>
      <c r="J43">
        <v>19</v>
      </c>
      <c r="K43">
        <v>1</v>
      </c>
      <c r="L43" t="s">
        <v>1017</v>
      </c>
      <c r="M43">
        <v>1</v>
      </c>
      <c r="N43">
        <v>20</v>
      </c>
      <c r="O43">
        <v>1</v>
      </c>
    </row>
    <row r="44" spans="9:15">
      <c r="I44">
        <v>301</v>
      </c>
      <c r="J44">
        <v>3</v>
      </c>
      <c r="K44">
        <v>1</v>
      </c>
      <c r="L44" t="s">
        <v>1018</v>
      </c>
      <c r="M44">
        <v>1</v>
      </c>
      <c r="N44">
        <v>22</v>
      </c>
      <c r="O44">
        <v>1</v>
      </c>
    </row>
    <row r="45" spans="9:15">
      <c r="I45">
        <v>1601</v>
      </c>
      <c r="J45">
        <v>16</v>
      </c>
      <c r="K45">
        <v>1</v>
      </c>
      <c r="L45" t="s">
        <v>1019</v>
      </c>
      <c r="M45">
        <v>1</v>
      </c>
      <c r="N45">
        <v>22</v>
      </c>
      <c r="O45">
        <v>1</v>
      </c>
    </row>
    <row r="46" spans="9:15">
      <c r="I46">
        <v>103</v>
      </c>
      <c r="J46">
        <v>1</v>
      </c>
      <c r="K46">
        <v>3</v>
      </c>
      <c r="L46" t="s">
        <v>1020</v>
      </c>
      <c r="M46">
        <v>1</v>
      </c>
      <c r="N46">
        <v>24</v>
      </c>
      <c r="O46">
        <v>0</v>
      </c>
    </row>
    <row r="47" spans="9:15">
      <c r="I47">
        <v>1501</v>
      </c>
      <c r="J47">
        <v>15</v>
      </c>
      <c r="K47">
        <v>1</v>
      </c>
      <c r="L47" t="s">
        <v>1021</v>
      </c>
      <c r="M47">
        <v>1</v>
      </c>
      <c r="N47">
        <v>25</v>
      </c>
      <c r="O47">
        <v>1</v>
      </c>
    </row>
    <row r="48" spans="9:15">
      <c r="I48">
        <v>1502</v>
      </c>
      <c r="J48">
        <v>15</v>
      </c>
      <c r="K48">
        <v>2</v>
      </c>
      <c r="L48" t="s">
        <v>1022</v>
      </c>
      <c r="M48">
        <v>1</v>
      </c>
      <c r="N48">
        <v>25</v>
      </c>
      <c r="O48">
        <v>0</v>
      </c>
    </row>
    <row r="49" spans="9:15">
      <c r="I49">
        <v>1503</v>
      </c>
      <c r="J49">
        <v>15</v>
      </c>
      <c r="K49">
        <v>3</v>
      </c>
      <c r="L49" t="s">
        <v>1023</v>
      </c>
      <c r="M49">
        <v>1</v>
      </c>
      <c r="N49">
        <v>25</v>
      </c>
      <c r="O49">
        <v>0</v>
      </c>
    </row>
    <row r="50" spans="9:15">
      <c r="I50">
        <v>1504</v>
      </c>
      <c r="J50">
        <v>15</v>
      </c>
      <c r="K50">
        <v>4</v>
      </c>
      <c r="L50" t="s">
        <v>1024</v>
      </c>
      <c r="M50">
        <v>1</v>
      </c>
      <c r="N50">
        <v>25</v>
      </c>
      <c r="O50">
        <v>0</v>
      </c>
    </row>
    <row r="51" spans="9:15">
      <c r="I51">
        <v>1505</v>
      </c>
      <c r="J51">
        <v>15</v>
      </c>
      <c r="K51">
        <v>5</v>
      </c>
      <c r="L51" t="s">
        <v>1025</v>
      </c>
      <c r="M51">
        <v>1</v>
      </c>
      <c r="N51">
        <v>25</v>
      </c>
      <c r="O51">
        <v>0</v>
      </c>
    </row>
    <row r="52" spans="9:15">
      <c r="I52">
        <v>2004</v>
      </c>
      <c r="J52">
        <v>20</v>
      </c>
      <c r="K52">
        <v>4</v>
      </c>
      <c r="L52" t="s">
        <v>1026</v>
      </c>
      <c r="M52">
        <v>1</v>
      </c>
      <c r="N52">
        <v>26</v>
      </c>
      <c r="O52">
        <v>0</v>
      </c>
    </row>
    <row r="53" spans="9:15">
      <c r="I53">
        <v>1802</v>
      </c>
      <c r="J53">
        <v>18</v>
      </c>
      <c r="K53">
        <v>2</v>
      </c>
      <c r="L53" t="s">
        <v>1027</v>
      </c>
      <c r="M53">
        <v>1</v>
      </c>
      <c r="N53">
        <v>27</v>
      </c>
      <c r="O53">
        <v>1</v>
      </c>
    </row>
    <row r="54" spans="9:15">
      <c r="I54">
        <v>503</v>
      </c>
      <c r="J54">
        <v>5</v>
      </c>
      <c r="K54">
        <v>3</v>
      </c>
      <c r="L54" t="s">
        <v>1028</v>
      </c>
      <c r="M54">
        <v>1</v>
      </c>
      <c r="N54">
        <v>27</v>
      </c>
      <c r="O54">
        <v>0</v>
      </c>
    </row>
    <row r="55" spans="9:15">
      <c r="I55">
        <v>1801</v>
      </c>
      <c r="J55">
        <v>18</v>
      </c>
      <c r="K55">
        <v>1</v>
      </c>
      <c r="L55" t="s">
        <v>1029</v>
      </c>
      <c r="M55">
        <v>1</v>
      </c>
      <c r="N55">
        <v>27</v>
      </c>
      <c r="O55">
        <v>1</v>
      </c>
    </row>
    <row r="56" spans="9:15">
      <c r="I56">
        <v>2301</v>
      </c>
      <c r="J56">
        <v>23</v>
      </c>
      <c r="K56">
        <v>1</v>
      </c>
      <c r="L56" t="s">
        <v>1030</v>
      </c>
      <c r="M56">
        <v>1</v>
      </c>
      <c r="N56">
        <v>28</v>
      </c>
      <c r="O56">
        <v>1</v>
      </c>
    </row>
  </sheetData>
  <autoFilter ref="D4:G4">
    <sortState ref="D5:G28">
      <sortCondition ref="G4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注释</vt:lpstr>
      <vt:lpstr>辅助表</vt:lpstr>
      <vt:lpstr>排位权重及成就开放等级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2017-07-05T08:07:26Z</dcterms:modified>
</cp:coreProperties>
</file>