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  <sheet name="注释" sheetId="1" r:id="rId2"/>
    <sheet name="辅助表" sheetId="3" r:id="rId3"/>
  </sheets>
  <externalReferences>
    <externalReference r:id="rId4"/>
  </externalReferences>
  <definedNames>
    <definedName name="硬币表">注释!$P$4:$R$45</definedName>
  </definedNames>
  <calcPr calcId="152511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4" i="1"/>
  <c r="X9" i="1" l="1"/>
  <c r="W9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" i="1"/>
  <c r="W5" i="1"/>
  <c r="X5" i="1"/>
  <c r="W6" i="1"/>
  <c r="X6" i="1"/>
  <c r="W7" i="1"/>
  <c r="X7" i="1"/>
  <c r="W8" i="1"/>
  <c r="X8" i="1"/>
  <c r="W10" i="1"/>
  <c r="X10" i="1"/>
  <c r="W11" i="1"/>
  <c r="X11" i="1"/>
  <c r="W12" i="1"/>
  <c r="X12" i="1"/>
  <c r="W13" i="1"/>
  <c r="X13" i="1"/>
  <c r="W14" i="1"/>
  <c r="X14" i="1"/>
  <c r="W15" i="1"/>
  <c r="X15" i="1"/>
  <c r="W16" i="1"/>
  <c r="X16" i="1"/>
  <c r="W17" i="1"/>
  <c r="X17" i="1"/>
  <c r="W18" i="1"/>
  <c r="X18" i="1"/>
  <c r="W19" i="1"/>
  <c r="X19" i="1"/>
  <c r="W20" i="1"/>
  <c r="X20" i="1"/>
  <c r="W21" i="1"/>
  <c r="X21" i="1"/>
  <c r="W22" i="1"/>
  <c r="X22" i="1"/>
  <c r="W23" i="1"/>
  <c r="X23" i="1"/>
  <c r="W24" i="1"/>
  <c r="X24" i="1"/>
  <c r="W25" i="1"/>
  <c r="X25" i="1"/>
  <c r="W26" i="1"/>
  <c r="X26" i="1"/>
  <c r="W27" i="1"/>
  <c r="X27" i="1"/>
  <c r="W28" i="1"/>
  <c r="X28" i="1"/>
  <c r="W29" i="1"/>
  <c r="X29" i="1"/>
  <c r="W30" i="1"/>
  <c r="X30" i="1"/>
  <c r="W31" i="1"/>
  <c r="X31" i="1"/>
  <c r="W32" i="1"/>
  <c r="X32" i="1"/>
  <c r="W33" i="1"/>
  <c r="X33" i="1"/>
  <c r="W34" i="1"/>
  <c r="X34" i="1"/>
  <c r="W35" i="1"/>
  <c r="X35" i="1"/>
  <c r="W36" i="1"/>
  <c r="X36" i="1"/>
  <c r="W37" i="1"/>
  <c r="X37" i="1"/>
  <c r="W38" i="1"/>
  <c r="X38" i="1"/>
  <c r="W39" i="1"/>
  <c r="X39" i="1"/>
  <c r="W40" i="1"/>
  <c r="X40" i="1"/>
  <c r="W41" i="1"/>
  <c r="X41" i="1"/>
  <c r="W42" i="1"/>
  <c r="X42" i="1"/>
  <c r="W43" i="1"/>
  <c r="X43" i="1"/>
  <c r="W44" i="1"/>
  <c r="X44" i="1"/>
  <c r="W45" i="1"/>
  <c r="X45" i="1"/>
  <c r="X4" i="1"/>
  <c r="W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V4" i="1"/>
  <c r="U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S12" i="1"/>
  <c r="T12" i="1"/>
  <c r="S13" i="1"/>
  <c r="T13" i="1"/>
  <c r="S14" i="1"/>
  <c r="T14" i="1"/>
  <c r="S15" i="1"/>
  <c r="T15" i="1"/>
  <c r="S16" i="1"/>
  <c r="T16" i="1"/>
  <c r="S17" i="1"/>
  <c r="T17" i="1"/>
  <c r="S18" i="1"/>
  <c r="T18" i="1"/>
  <c r="S19" i="1"/>
  <c r="T19" i="1"/>
  <c r="S20" i="1"/>
  <c r="T20" i="1"/>
  <c r="S21" i="1"/>
  <c r="T21" i="1"/>
  <c r="S22" i="1"/>
  <c r="T22" i="1"/>
  <c r="S23" i="1"/>
  <c r="T23" i="1"/>
  <c r="S24" i="1"/>
  <c r="T24" i="1"/>
  <c r="S25" i="1"/>
  <c r="T25" i="1"/>
  <c r="S26" i="1"/>
  <c r="T26" i="1"/>
  <c r="S27" i="1"/>
  <c r="T27" i="1"/>
  <c r="S28" i="1"/>
  <c r="T28" i="1"/>
  <c r="S29" i="1"/>
  <c r="T29" i="1"/>
  <c r="S30" i="1"/>
  <c r="T30" i="1"/>
  <c r="S31" i="1"/>
  <c r="T31" i="1"/>
  <c r="S32" i="1"/>
  <c r="T32" i="1"/>
  <c r="S33" i="1"/>
  <c r="T33" i="1"/>
  <c r="S34" i="1"/>
  <c r="T34" i="1"/>
  <c r="S35" i="1"/>
  <c r="T35" i="1"/>
  <c r="S36" i="1"/>
  <c r="T36" i="1"/>
  <c r="S37" i="1"/>
  <c r="T37" i="1"/>
  <c r="S38" i="1"/>
  <c r="T38" i="1"/>
  <c r="S39" i="1"/>
  <c r="T39" i="1"/>
  <c r="S40" i="1"/>
  <c r="T40" i="1"/>
  <c r="S41" i="1"/>
  <c r="T41" i="1"/>
  <c r="S42" i="1"/>
  <c r="T42" i="1"/>
  <c r="S43" i="1"/>
  <c r="T43" i="1"/>
  <c r="S44" i="1"/>
  <c r="T44" i="1"/>
  <c r="S45" i="1"/>
  <c r="T45" i="1"/>
  <c r="T4" i="1" l="1"/>
  <c r="S4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M70" i="1"/>
  <c r="M69" i="1"/>
  <c r="K12" i="3" l="1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I42" i="3" s="1"/>
  <c r="G42" i="3" s="1"/>
  <c r="K43" i="3"/>
  <c r="K44" i="3"/>
  <c r="K45" i="3"/>
  <c r="K46" i="3"/>
  <c r="I46" i="3" s="1"/>
  <c r="G46" i="3" s="1"/>
  <c r="K47" i="3"/>
  <c r="K48" i="3"/>
  <c r="K49" i="3"/>
  <c r="K50" i="3"/>
  <c r="I50" i="3" s="1"/>
  <c r="G50" i="3" s="1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I78" i="3" s="1"/>
  <c r="G78" i="3" s="1"/>
  <c r="K79" i="3"/>
  <c r="K80" i="3"/>
  <c r="K81" i="3"/>
  <c r="K82" i="3"/>
  <c r="I82" i="3" s="1"/>
  <c r="G82" i="3" s="1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I118" i="3" s="1"/>
  <c r="G118" i="3" s="1"/>
  <c r="K119" i="3"/>
  <c r="K120" i="3"/>
  <c r="K121" i="3"/>
  <c r="K122" i="3"/>
  <c r="I122" i="3" s="1"/>
  <c r="G122" i="3" s="1"/>
  <c r="K123" i="3"/>
  <c r="K124" i="3"/>
  <c r="K125" i="3"/>
  <c r="K126" i="3"/>
  <c r="I126" i="3" s="1"/>
  <c r="G126" i="3" s="1"/>
  <c r="K127" i="3"/>
  <c r="K128" i="3"/>
  <c r="K129" i="3"/>
  <c r="K130" i="3"/>
  <c r="I130" i="3" s="1"/>
  <c r="G130" i="3" s="1"/>
  <c r="K131" i="3"/>
  <c r="K132" i="3"/>
  <c r="K133" i="3"/>
  <c r="K134" i="3"/>
  <c r="I134" i="3" s="1"/>
  <c r="G134" i="3" s="1"/>
  <c r="K135" i="3"/>
  <c r="K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G25" i="3" s="1"/>
  <c r="I26" i="3"/>
  <c r="G26" i="3" s="1"/>
  <c r="I27" i="3"/>
  <c r="I28" i="3"/>
  <c r="I29" i="3"/>
  <c r="I30" i="3"/>
  <c r="G30" i="3" s="1"/>
  <c r="I31" i="3"/>
  <c r="I32" i="3"/>
  <c r="I33" i="3"/>
  <c r="G33" i="3" s="1"/>
  <c r="I34" i="3"/>
  <c r="G34" i="3" s="1"/>
  <c r="I35" i="3"/>
  <c r="I36" i="3"/>
  <c r="I37" i="3"/>
  <c r="G37" i="3" s="1"/>
  <c r="I38" i="3"/>
  <c r="G38" i="3" s="1"/>
  <c r="I39" i="3"/>
  <c r="I40" i="3"/>
  <c r="I41" i="3"/>
  <c r="G41" i="3" s="1"/>
  <c r="I43" i="3"/>
  <c r="I44" i="3"/>
  <c r="I45" i="3"/>
  <c r="I47" i="3"/>
  <c r="I48" i="3"/>
  <c r="I49" i="3"/>
  <c r="G49" i="3" s="1"/>
  <c r="I51" i="3"/>
  <c r="I52" i="3"/>
  <c r="I53" i="3"/>
  <c r="I54" i="3"/>
  <c r="I55" i="3"/>
  <c r="I56" i="3"/>
  <c r="I57" i="3"/>
  <c r="I58" i="3"/>
  <c r="I59" i="3"/>
  <c r="I60" i="3"/>
  <c r="I61" i="3"/>
  <c r="G61" i="3" s="1"/>
  <c r="I62" i="3"/>
  <c r="G62" i="3" s="1"/>
  <c r="I63" i="3"/>
  <c r="I64" i="3"/>
  <c r="I65" i="3"/>
  <c r="G65" i="3" s="1"/>
  <c r="I66" i="3"/>
  <c r="G66" i="3" s="1"/>
  <c r="I67" i="3"/>
  <c r="I68" i="3"/>
  <c r="I69" i="3"/>
  <c r="I70" i="3"/>
  <c r="G70" i="3" s="1"/>
  <c r="I71" i="3"/>
  <c r="I72" i="3"/>
  <c r="I73" i="3"/>
  <c r="G73" i="3" s="1"/>
  <c r="I74" i="3"/>
  <c r="G74" i="3" s="1"/>
  <c r="I75" i="3"/>
  <c r="I76" i="3"/>
  <c r="I77" i="3"/>
  <c r="G77" i="3" s="1"/>
  <c r="I79" i="3"/>
  <c r="I80" i="3"/>
  <c r="I81" i="3"/>
  <c r="G81" i="3" s="1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G98" i="3" s="1"/>
  <c r="I99" i="3"/>
  <c r="I100" i="3"/>
  <c r="I101" i="3"/>
  <c r="G101" i="3" s="1"/>
  <c r="I102" i="3"/>
  <c r="G102" i="3" s="1"/>
  <c r="I103" i="3"/>
  <c r="I104" i="3"/>
  <c r="I105" i="3"/>
  <c r="G105" i="3" s="1"/>
  <c r="I106" i="3"/>
  <c r="G106" i="3" s="1"/>
  <c r="I107" i="3"/>
  <c r="I108" i="3"/>
  <c r="I109" i="3"/>
  <c r="G109" i="3" s="1"/>
  <c r="I110" i="3"/>
  <c r="G110" i="3" s="1"/>
  <c r="I111" i="3"/>
  <c r="I112" i="3"/>
  <c r="I113" i="3"/>
  <c r="I114" i="3"/>
  <c r="G114" i="3" s="1"/>
  <c r="I115" i="3"/>
  <c r="I116" i="3"/>
  <c r="I117" i="3"/>
  <c r="G117" i="3" s="1"/>
  <c r="I119" i="3"/>
  <c r="I120" i="3"/>
  <c r="I121" i="3"/>
  <c r="G121" i="3" s="1"/>
  <c r="I123" i="3"/>
  <c r="I124" i="3"/>
  <c r="I125" i="3"/>
  <c r="G125" i="3" s="1"/>
  <c r="I127" i="3"/>
  <c r="I128" i="3"/>
  <c r="I129" i="3"/>
  <c r="I131" i="3"/>
  <c r="I132" i="3"/>
  <c r="I133" i="3"/>
  <c r="G133" i="3" s="1"/>
  <c r="I135" i="3"/>
  <c r="I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7" i="3"/>
  <c r="G28" i="3"/>
  <c r="G29" i="3"/>
  <c r="G31" i="3"/>
  <c r="G32" i="3"/>
  <c r="G35" i="3"/>
  <c r="G36" i="3"/>
  <c r="G39" i="3"/>
  <c r="G40" i="3"/>
  <c r="G43" i="3"/>
  <c r="G44" i="3"/>
  <c r="G45" i="3"/>
  <c r="G47" i="3"/>
  <c r="G48" i="3"/>
  <c r="G51" i="3"/>
  <c r="G52" i="3"/>
  <c r="G53" i="3"/>
  <c r="G54" i="3"/>
  <c r="G55" i="3"/>
  <c r="G56" i="3"/>
  <c r="G57" i="3"/>
  <c r="G58" i="3"/>
  <c r="G59" i="3"/>
  <c r="G60" i="3"/>
  <c r="G63" i="3"/>
  <c r="G64" i="3"/>
  <c r="G67" i="3"/>
  <c r="G68" i="3"/>
  <c r="G69" i="3"/>
  <c r="G71" i="3"/>
  <c r="G72" i="3"/>
  <c r="G75" i="3"/>
  <c r="G76" i="3"/>
  <c r="G79" i="3"/>
  <c r="G80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9" i="3"/>
  <c r="G100" i="3"/>
  <c r="G103" i="3"/>
  <c r="G104" i="3"/>
  <c r="G107" i="3"/>
  <c r="G108" i="3"/>
  <c r="G111" i="3"/>
  <c r="G112" i="3"/>
  <c r="G113" i="3"/>
  <c r="G115" i="3"/>
  <c r="G116" i="3"/>
  <c r="G119" i="3"/>
  <c r="G120" i="3"/>
  <c r="G123" i="3"/>
  <c r="G124" i="3"/>
  <c r="G127" i="3"/>
  <c r="G128" i="3"/>
  <c r="G129" i="3"/>
  <c r="G131" i="3"/>
  <c r="G132" i="3"/>
  <c r="G135" i="3"/>
  <c r="G11" i="3"/>
  <c r="C12" i="3"/>
  <c r="E12" i="3" s="1"/>
  <c r="C13" i="3"/>
  <c r="E13" i="3" s="1"/>
  <c r="C14" i="3"/>
  <c r="E14" i="3" s="1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C28" i="3"/>
  <c r="E28" i="3" s="1"/>
  <c r="C29" i="3"/>
  <c r="E29" i="3" s="1"/>
  <c r="C30" i="3"/>
  <c r="E30" i="3" s="1"/>
  <c r="C31" i="3"/>
  <c r="E31" i="3" s="1"/>
  <c r="C32" i="3"/>
  <c r="E32" i="3" s="1"/>
  <c r="C33" i="3"/>
  <c r="E33" i="3" s="1"/>
  <c r="C34" i="3"/>
  <c r="E34" i="3" s="1"/>
  <c r="C35" i="3"/>
  <c r="E35" i="3" s="1"/>
  <c r="C36" i="3"/>
  <c r="E36" i="3" s="1"/>
  <c r="C37" i="3"/>
  <c r="E37" i="3" s="1"/>
  <c r="C38" i="3"/>
  <c r="E38" i="3" s="1"/>
  <c r="C39" i="3"/>
  <c r="E39" i="3" s="1"/>
  <c r="C40" i="3"/>
  <c r="E40" i="3" s="1"/>
  <c r="C41" i="3"/>
  <c r="E41" i="3" s="1"/>
  <c r="C42" i="3"/>
  <c r="E42" i="3" s="1"/>
  <c r="C43" i="3"/>
  <c r="E43" i="3" s="1"/>
  <c r="C44" i="3"/>
  <c r="E44" i="3" s="1"/>
  <c r="C45" i="3"/>
  <c r="E45" i="3" s="1"/>
  <c r="C46" i="3"/>
  <c r="E46" i="3" s="1"/>
  <c r="C47" i="3"/>
  <c r="E47" i="3" s="1"/>
  <c r="C48" i="3"/>
  <c r="E48" i="3" s="1"/>
  <c r="C49" i="3"/>
  <c r="E49" i="3" s="1"/>
  <c r="C50" i="3"/>
  <c r="E50" i="3" s="1"/>
  <c r="C51" i="3"/>
  <c r="E51" i="3" s="1"/>
  <c r="C52" i="3"/>
  <c r="E52" i="3" s="1"/>
  <c r="C53" i="3"/>
  <c r="E53" i="3" s="1"/>
  <c r="C54" i="3"/>
  <c r="E54" i="3" s="1"/>
  <c r="C55" i="3"/>
  <c r="E55" i="3" s="1"/>
  <c r="C56" i="3"/>
  <c r="E56" i="3" s="1"/>
  <c r="C57" i="3"/>
  <c r="E57" i="3" s="1"/>
  <c r="C58" i="3"/>
  <c r="E58" i="3" s="1"/>
  <c r="C59" i="3"/>
  <c r="E59" i="3" s="1"/>
  <c r="C60" i="3"/>
  <c r="E60" i="3" s="1"/>
  <c r="C61" i="3"/>
  <c r="E61" i="3" s="1"/>
  <c r="C62" i="3"/>
  <c r="E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C70" i="3"/>
  <c r="E70" i="3" s="1"/>
  <c r="C71" i="3"/>
  <c r="E71" i="3" s="1"/>
  <c r="C72" i="3"/>
  <c r="E72" i="3" s="1"/>
  <c r="C73" i="3"/>
  <c r="E73" i="3" s="1"/>
  <c r="C74" i="3"/>
  <c r="E74" i="3" s="1"/>
  <c r="C75" i="3"/>
  <c r="E75" i="3" s="1"/>
  <c r="C76" i="3"/>
  <c r="E76" i="3" s="1"/>
  <c r="C77" i="3"/>
  <c r="E77" i="3" s="1"/>
  <c r="C78" i="3"/>
  <c r="E78" i="3" s="1"/>
  <c r="C79" i="3"/>
  <c r="E79" i="3" s="1"/>
  <c r="C80" i="3"/>
  <c r="E80" i="3" s="1"/>
  <c r="C81" i="3"/>
  <c r="E81" i="3" s="1"/>
  <c r="C82" i="3"/>
  <c r="E82" i="3" s="1"/>
  <c r="C83" i="3"/>
  <c r="E83" i="3" s="1"/>
  <c r="C84" i="3"/>
  <c r="E84" i="3" s="1"/>
  <c r="C85" i="3"/>
  <c r="E85" i="3" s="1"/>
  <c r="C86" i="3"/>
  <c r="E86" i="3" s="1"/>
  <c r="C87" i="3"/>
  <c r="E87" i="3" s="1"/>
  <c r="C88" i="3"/>
  <c r="E88" i="3" s="1"/>
  <c r="C89" i="3"/>
  <c r="E89" i="3" s="1"/>
  <c r="C90" i="3"/>
  <c r="E90" i="3" s="1"/>
  <c r="C91" i="3"/>
  <c r="E91" i="3" s="1"/>
  <c r="C92" i="3"/>
  <c r="E92" i="3" s="1"/>
  <c r="C93" i="3"/>
  <c r="E93" i="3" s="1"/>
  <c r="C94" i="3"/>
  <c r="E94" i="3" s="1"/>
  <c r="C95" i="3"/>
  <c r="E95" i="3" s="1"/>
  <c r="C96" i="3"/>
  <c r="E96" i="3" s="1"/>
  <c r="C97" i="3"/>
  <c r="E97" i="3" s="1"/>
  <c r="C98" i="3"/>
  <c r="E98" i="3" s="1"/>
  <c r="C99" i="3"/>
  <c r="E99" i="3" s="1"/>
  <c r="C100" i="3"/>
  <c r="E100" i="3" s="1"/>
  <c r="C101" i="3"/>
  <c r="E101" i="3" s="1"/>
  <c r="C102" i="3"/>
  <c r="E102" i="3" s="1"/>
  <c r="C103" i="3"/>
  <c r="E103" i="3" s="1"/>
  <c r="C104" i="3"/>
  <c r="E104" i="3" s="1"/>
  <c r="C105" i="3"/>
  <c r="E105" i="3" s="1"/>
  <c r="C106" i="3"/>
  <c r="E106" i="3" s="1"/>
  <c r="C107" i="3"/>
  <c r="E107" i="3" s="1"/>
  <c r="C108" i="3"/>
  <c r="E108" i="3" s="1"/>
  <c r="C109" i="3"/>
  <c r="E109" i="3" s="1"/>
  <c r="C110" i="3"/>
  <c r="E110" i="3" s="1"/>
  <c r="C111" i="3"/>
  <c r="E111" i="3" s="1"/>
  <c r="C112" i="3"/>
  <c r="E112" i="3" s="1"/>
  <c r="C113" i="3"/>
  <c r="E113" i="3" s="1"/>
  <c r="C114" i="3"/>
  <c r="E114" i="3" s="1"/>
  <c r="C115" i="3"/>
  <c r="E115" i="3" s="1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122" i="3"/>
  <c r="E122" i="3" s="1"/>
  <c r="C123" i="3"/>
  <c r="E123" i="3" s="1"/>
  <c r="C124" i="3"/>
  <c r="E124" i="3" s="1"/>
  <c r="C125" i="3"/>
  <c r="E125" i="3" s="1"/>
  <c r="C126" i="3"/>
  <c r="E126" i="3" s="1"/>
  <c r="C127" i="3"/>
  <c r="E127" i="3" s="1"/>
  <c r="C128" i="3"/>
  <c r="E128" i="3" s="1"/>
  <c r="C129" i="3"/>
  <c r="E129" i="3" s="1"/>
  <c r="C130" i="3"/>
  <c r="E130" i="3" s="1"/>
  <c r="C131" i="3"/>
  <c r="E131" i="3" s="1"/>
  <c r="C132" i="3"/>
  <c r="E132" i="3" s="1"/>
  <c r="C133" i="3"/>
  <c r="E133" i="3" s="1"/>
  <c r="C134" i="3"/>
  <c r="E134" i="3" s="1"/>
  <c r="C135" i="3"/>
  <c r="E135" i="3" s="1"/>
  <c r="C11" i="3"/>
  <c r="E11" i="3" s="1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N135" i="3"/>
  <c r="N134" i="3"/>
  <c r="N133" i="3"/>
  <c r="N132" i="3"/>
  <c r="N131" i="3"/>
  <c r="N130" i="3"/>
  <c r="N129" i="3"/>
  <c r="N128" i="3"/>
  <c r="N127" i="3"/>
  <c r="N126" i="3"/>
  <c r="N125" i="3"/>
  <c r="N124" i="3"/>
  <c r="N123" i="3"/>
  <c r="N122" i="3"/>
  <c r="N121" i="3"/>
  <c r="N120" i="3"/>
  <c r="N119" i="3"/>
  <c r="N118" i="3"/>
  <c r="N117" i="3"/>
  <c r="N116" i="3"/>
  <c r="N115" i="3"/>
  <c r="N114" i="3"/>
  <c r="N113" i="3"/>
  <c r="N112" i="3"/>
  <c r="N111" i="3"/>
  <c r="N110" i="3"/>
  <c r="N109" i="3"/>
  <c r="N108" i="3"/>
  <c r="N107" i="3"/>
  <c r="N106" i="3"/>
  <c r="N105" i="3"/>
  <c r="N104" i="3"/>
  <c r="N103" i="3"/>
  <c r="N102" i="3"/>
  <c r="N101" i="3"/>
  <c r="N100" i="3"/>
  <c r="N99" i="3"/>
  <c r="N98" i="3"/>
  <c r="N97" i="3"/>
  <c r="N96" i="3"/>
  <c r="N95" i="3"/>
  <c r="N94" i="3"/>
  <c r="N93" i="3"/>
  <c r="N92" i="3"/>
  <c r="N91" i="3"/>
  <c r="N90" i="3"/>
  <c r="N89" i="3"/>
  <c r="N88" i="3"/>
  <c r="N87" i="3"/>
  <c r="N86" i="3"/>
  <c r="N85" i="3"/>
  <c r="N84" i="3"/>
  <c r="N83" i="3"/>
  <c r="N82" i="3"/>
  <c r="N81" i="3"/>
  <c r="N80" i="3"/>
  <c r="N79" i="3"/>
  <c r="N78" i="3"/>
  <c r="N77" i="3"/>
  <c r="N76" i="3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1" i="3"/>
  <c r="Q12" i="3" l="1"/>
  <c r="Q13" i="3"/>
  <c r="Q14" i="3"/>
  <c r="Q11" i="3"/>
  <c r="R11" i="3" s="1"/>
  <c r="R13" i="3" l="1"/>
  <c r="R12" i="3"/>
  <c r="R14" i="3"/>
  <c r="M41" i="1" l="1"/>
  <c r="N41" i="1"/>
  <c r="M42" i="1"/>
  <c r="N42" i="1"/>
  <c r="M43" i="1"/>
  <c r="N43" i="1"/>
  <c r="M59" i="1"/>
  <c r="M60" i="1"/>
  <c r="M61" i="1"/>
  <c r="M62" i="1"/>
  <c r="M63" i="1"/>
  <c r="M64" i="1"/>
  <c r="M65" i="1"/>
  <c r="M66" i="1"/>
  <c r="M67" i="1"/>
  <c r="M68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</calcChain>
</file>

<file path=xl/sharedStrings.xml><?xml version="1.0" encoding="utf-8"?>
<sst xmlns="http://schemas.openxmlformats.org/spreadsheetml/2006/main" count="406" uniqueCount="93">
  <si>
    <t>硬币组合ID</t>
    <phoneticPr fontId="2" type="noConversion"/>
  </si>
  <si>
    <t>所属章节</t>
    <phoneticPr fontId="2" type="noConversion"/>
  </si>
  <si>
    <t>描述</t>
    <phoneticPr fontId="2" type="noConversion"/>
  </si>
  <si>
    <t>激活属性条目1</t>
    <phoneticPr fontId="2" type="noConversion"/>
  </si>
  <si>
    <t>增加值1</t>
    <phoneticPr fontId="2" type="noConversion"/>
  </si>
  <si>
    <t>硬币1ID</t>
    <phoneticPr fontId="2" type="noConversion"/>
  </si>
  <si>
    <t>硬币1所需数量</t>
    <phoneticPr fontId="2" type="noConversion"/>
  </si>
  <si>
    <t>硬币2ID</t>
  </si>
  <si>
    <t>硬币2所需数量</t>
  </si>
  <si>
    <t>硬币3ID</t>
  </si>
  <si>
    <t>硬币3所需数量</t>
  </si>
  <si>
    <t>int</t>
    <phoneticPr fontId="2" type="noConversion"/>
  </si>
  <si>
    <t>string</t>
    <phoneticPr fontId="2" type="noConversion"/>
  </si>
  <si>
    <t>id</t>
    <phoneticPr fontId="2" type="noConversion"/>
  </si>
  <si>
    <t>territoryID</t>
    <phoneticPr fontId="2" type="noConversion"/>
  </si>
  <si>
    <t>des</t>
    <phoneticPr fontId="2" type="noConversion"/>
  </si>
  <si>
    <t>attr1</t>
    <phoneticPr fontId="2" type="noConversion"/>
  </si>
  <si>
    <t>percent1</t>
    <phoneticPr fontId="2" type="noConversion"/>
  </si>
  <si>
    <t>coin1</t>
    <phoneticPr fontId="2" type="noConversion"/>
  </si>
  <si>
    <t>num1</t>
    <phoneticPr fontId="2" type="noConversion"/>
  </si>
  <si>
    <t>coin2</t>
  </si>
  <si>
    <t>num2</t>
  </si>
  <si>
    <t>coin3</t>
  </si>
  <si>
    <t>num3</t>
  </si>
  <si>
    <t>硬币1描述</t>
    <phoneticPr fontId="2" type="noConversion"/>
  </si>
  <si>
    <t>硬币2描述</t>
    <phoneticPr fontId="2" type="noConversion"/>
  </si>
  <si>
    <t>硬币3描述</t>
    <phoneticPr fontId="2" type="noConversion"/>
  </si>
  <si>
    <t>des1</t>
    <phoneticPr fontId="2" type="noConversion"/>
  </si>
  <si>
    <t>des2</t>
  </si>
  <si>
    <t>des3</t>
  </si>
  <si>
    <t>int</t>
  </si>
  <si>
    <t>id</t>
  </si>
  <si>
    <t>monsterid</t>
  </si>
  <si>
    <t>硬币id</t>
    <phoneticPr fontId="2" type="noConversion"/>
  </si>
  <si>
    <t>怪物id</t>
    <phoneticPr fontId="2" type="noConversion"/>
  </si>
  <si>
    <t>name</t>
  </si>
  <si>
    <t>小丑梅花</t>
  </si>
  <si>
    <t>虎妹</t>
  </si>
  <si>
    <t>假修</t>
  </si>
  <si>
    <t>小丑北斗</t>
  </si>
  <si>
    <t>唐明</t>
  </si>
  <si>
    <t>绿</t>
    <phoneticPr fontId="2" type="noConversion"/>
  </si>
  <si>
    <t>蓝</t>
    <phoneticPr fontId="2" type="noConversion"/>
  </si>
  <si>
    <t>紫</t>
    <phoneticPr fontId="2" type="noConversion"/>
  </si>
  <si>
    <t>橙</t>
    <phoneticPr fontId="2" type="noConversion"/>
  </si>
  <si>
    <t>中</t>
    <phoneticPr fontId="2" type="noConversion"/>
  </si>
  <si>
    <t>高</t>
    <phoneticPr fontId="2" type="noConversion"/>
  </si>
  <si>
    <t>特</t>
    <phoneticPr fontId="2" type="noConversion"/>
  </si>
  <si>
    <t>低</t>
    <phoneticPr fontId="2" type="noConversion"/>
  </si>
  <si>
    <t>有橙色的，3条目的都给最高属性</t>
    <phoneticPr fontId="2" type="noConversion"/>
  </si>
  <si>
    <t>双橙色最高属性</t>
    <phoneticPr fontId="2" type="noConversion"/>
  </si>
  <si>
    <t>双紫色，3条目的给最高属性</t>
    <phoneticPr fontId="2" type="noConversion"/>
  </si>
  <si>
    <t>2蓝1紫，最高属性</t>
    <phoneticPr fontId="2" type="noConversion"/>
  </si>
  <si>
    <t/>
  </si>
  <si>
    <t>组合次数</t>
    <phoneticPr fontId="2" type="noConversion"/>
  </si>
  <si>
    <t>硬币数</t>
    <phoneticPr fontId="2" type="noConversion"/>
  </si>
  <si>
    <t>铜锤</t>
  </si>
  <si>
    <t>小雷公</t>
  </si>
  <si>
    <t>玲珑</t>
  </si>
  <si>
    <t>鬼猴儿</t>
  </si>
  <si>
    <t>七郎</t>
  </si>
  <si>
    <t>守夜人</t>
  </si>
  <si>
    <t>神行客</t>
  </si>
  <si>
    <t>夺命</t>
  </si>
  <si>
    <t>魔化猫</t>
  </si>
  <si>
    <t>铁胆</t>
  </si>
  <si>
    <t>追魂</t>
  </si>
  <si>
    <t>万劫鞭</t>
  </si>
  <si>
    <t>索命修罗</t>
  </si>
  <si>
    <t>毒郎君喵</t>
  </si>
  <si>
    <t>摄魂灵官</t>
  </si>
  <si>
    <t>叫天</t>
  </si>
  <si>
    <t>杜康</t>
  </si>
  <si>
    <t>水上漂</t>
  </si>
  <si>
    <t>莽头陀</t>
  </si>
  <si>
    <t>小丑方片</t>
    <phoneticPr fontId="2" type="noConversion"/>
  </si>
  <si>
    <t>画师</t>
  </si>
  <si>
    <t>铁面罗汉</t>
  </si>
  <si>
    <t>机器猫</t>
  </si>
  <si>
    <t>飞羽</t>
  </si>
  <si>
    <t>纳兰</t>
  </si>
  <si>
    <t>欧阳</t>
  </si>
  <si>
    <t>荣光</t>
  </si>
  <si>
    <t>西门</t>
  </si>
  <si>
    <t>忠</t>
  </si>
  <si>
    <t>灵锡</t>
  </si>
  <si>
    <t>钟无艳</t>
  </si>
  <si>
    <t>铁金刚</t>
  </si>
  <si>
    <t>铁面</t>
  </si>
  <si>
    <t>银婆婆</t>
  </si>
  <si>
    <t>墨兰</t>
  </si>
  <si>
    <t>无情</t>
  </si>
  <si>
    <t>董王爷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</si>
</sst>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3" fillId="4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/>
    <xf numFmtId="0" fontId="0" fillId="2" borderId="0" xfId="0" applyFill="1"/>
    <xf numFmtId="0" fontId="0" fillId="0" borderId="0" xfId="0" applyAlignment="1"/>
    <xf numFmtId="0" fontId="0" fillId="0" borderId="1" xfId="0" applyBorder="1"/>
    <xf numFmtId="0" fontId="3" fillId="4" borderId="2" xfId="1" applyAlignment="1"/>
    <xf numFmtId="0" fontId="1" fillId="6" borderId="0" xfId="3" applyFill="1">
      <alignment vertical="center"/>
    </xf>
    <xf numFmtId="0" fontId="1" fillId="7" borderId="0" xfId="3" applyFill="1">
      <alignment vertical="center"/>
    </xf>
    <xf numFmtId="0" fontId="4" fillId="5" borderId="0" xfId="2">
      <alignment vertical="center"/>
    </xf>
    <xf numFmtId="0" fontId="1" fillId="8" borderId="0" xfId="3" applyFill="1">
      <alignment vertical="center"/>
    </xf>
    <xf numFmtId="0" fontId="0" fillId="2" borderId="1" xfId="0" applyFill="1" applyBorder="1"/>
    <xf numFmtId="0" fontId="0" fillId="3" borderId="1" xfId="0" applyFill="1" applyBorder="1"/>
    <xf numFmtId="0" fontId="0" fillId="8" borderId="1" xfId="0" applyFill="1" applyBorder="1"/>
    <xf numFmtId="0" fontId="1" fillId="6" borderId="1" xfId="3" applyFill="1" applyBorder="1">
      <alignment vertical="center"/>
    </xf>
    <xf numFmtId="0" fontId="1" fillId="7" borderId="1" xfId="3" applyFill="1" applyBorder="1">
      <alignment vertical="center"/>
    </xf>
    <xf numFmtId="0" fontId="0" fillId="0" borderId="1" xfId="0" applyBorder="1" applyAlignment="1"/>
    <xf numFmtId="0" fontId="1" fillId="8" borderId="1" xfId="3" applyFill="1" applyBorder="1">
      <alignment vertical="center"/>
    </xf>
  </cellXfs>
  <cellStyles count="4">
    <cellStyle name="差" xfId="2" builtinId="27"/>
    <cellStyle name="常规" xfId="0" builtinId="0"/>
    <cellStyle name="常规 2" xfId="3"/>
    <cellStyle name="检查单元格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sign\Data\&#21191;&#27668;&#35797;&#28860;\terri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注释"/>
      <sheetName val="怪物分配"/>
    </sheetNames>
    <sheetDataSet>
      <sheetData sheetId="0"/>
      <sheetData sheetId="1"/>
      <sheetData sheetId="2">
        <row r="39">
          <cell r="B39">
            <v>2</v>
          </cell>
          <cell r="K39">
            <v>1</v>
          </cell>
          <cell r="L39">
            <v>5001</v>
          </cell>
        </row>
        <row r="40">
          <cell r="B40">
            <v>2</v>
          </cell>
          <cell r="K40">
            <v>2</v>
          </cell>
          <cell r="L40">
            <v>5006</v>
          </cell>
        </row>
        <row r="41">
          <cell r="B41">
            <v>2</v>
          </cell>
          <cell r="K41">
            <v>3</v>
          </cell>
          <cell r="L41">
            <v>5027</v>
          </cell>
        </row>
        <row r="42">
          <cell r="B42">
            <v>2</v>
          </cell>
          <cell r="K42">
            <v>4</v>
          </cell>
          <cell r="L42">
            <v>5028</v>
          </cell>
        </row>
        <row r="43">
          <cell r="B43">
            <v>2</v>
          </cell>
          <cell r="K43">
            <v>14</v>
          </cell>
          <cell r="L43">
            <v>5029</v>
          </cell>
        </row>
        <row r="44">
          <cell r="B44">
            <v>2</v>
          </cell>
          <cell r="K44">
            <v>15</v>
          </cell>
          <cell r="L44">
            <v>5032</v>
          </cell>
        </row>
        <row r="45">
          <cell r="B45">
            <v>2</v>
          </cell>
          <cell r="K45">
            <v>23</v>
          </cell>
          <cell r="L45">
            <v>5020</v>
          </cell>
        </row>
        <row r="46">
          <cell r="B46">
            <v>2</v>
          </cell>
          <cell r="K46">
            <v>24</v>
          </cell>
          <cell r="L46">
            <v>5021</v>
          </cell>
        </row>
        <row r="47">
          <cell r="B47">
            <v>3</v>
          </cell>
          <cell r="K47">
            <v>5</v>
          </cell>
          <cell r="L47">
            <v>5018</v>
          </cell>
        </row>
        <row r="48">
          <cell r="B48">
            <v>3</v>
          </cell>
          <cell r="K48">
            <v>6</v>
          </cell>
          <cell r="L48">
            <v>5036</v>
          </cell>
        </row>
        <row r="49">
          <cell r="B49">
            <v>3</v>
          </cell>
          <cell r="K49">
            <v>7</v>
          </cell>
          <cell r="L49">
            <v>5005</v>
          </cell>
        </row>
        <row r="50">
          <cell r="B50">
            <v>3</v>
          </cell>
          <cell r="K50">
            <v>8</v>
          </cell>
          <cell r="L50">
            <v>5019</v>
          </cell>
        </row>
        <row r="51">
          <cell r="B51">
            <v>3</v>
          </cell>
          <cell r="K51">
            <v>16</v>
          </cell>
          <cell r="L51">
            <v>5022</v>
          </cell>
        </row>
        <row r="52">
          <cell r="B52">
            <v>3</v>
          </cell>
          <cell r="K52">
            <v>17</v>
          </cell>
          <cell r="L52">
            <v>5024</v>
          </cell>
        </row>
        <row r="53">
          <cell r="B53">
            <v>3</v>
          </cell>
          <cell r="K53">
            <v>18</v>
          </cell>
          <cell r="L53">
            <v>5026</v>
          </cell>
        </row>
        <row r="54">
          <cell r="B54">
            <v>3</v>
          </cell>
          <cell r="K54">
            <v>25</v>
          </cell>
          <cell r="L54">
            <v>5030</v>
          </cell>
        </row>
        <row r="55">
          <cell r="B55">
            <v>3</v>
          </cell>
          <cell r="K55">
            <v>26</v>
          </cell>
          <cell r="L55">
            <v>5031</v>
          </cell>
        </row>
        <row r="56">
          <cell r="B56">
            <v>3</v>
          </cell>
          <cell r="K56">
            <v>27</v>
          </cell>
          <cell r="L56">
            <v>5040</v>
          </cell>
        </row>
        <row r="57">
          <cell r="B57">
            <v>3</v>
          </cell>
          <cell r="L57">
            <v>5048</v>
          </cell>
        </row>
        <row r="58">
          <cell r="B58">
            <v>3</v>
          </cell>
          <cell r="L58">
            <v>5050</v>
          </cell>
        </row>
        <row r="59">
          <cell r="B59">
            <v>3</v>
          </cell>
          <cell r="K59">
            <v>22</v>
          </cell>
          <cell r="L59">
            <v>5017</v>
          </cell>
        </row>
        <row r="60">
          <cell r="B60">
            <v>3</v>
          </cell>
          <cell r="K60">
            <v>9</v>
          </cell>
          <cell r="L60">
            <v>5042</v>
          </cell>
        </row>
        <row r="61">
          <cell r="B61">
            <v>3</v>
          </cell>
          <cell r="K61">
            <v>10</v>
          </cell>
          <cell r="L61">
            <v>5049</v>
          </cell>
        </row>
        <row r="62">
          <cell r="B62">
            <v>3</v>
          </cell>
          <cell r="K62">
            <v>11</v>
          </cell>
          <cell r="L62">
            <v>5008</v>
          </cell>
        </row>
        <row r="63">
          <cell r="B63">
            <v>3</v>
          </cell>
          <cell r="K63">
            <v>19</v>
          </cell>
          <cell r="L63">
            <v>5009</v>
          </cell>
        </row>
        <row r="64">
          <cell r="B64">
            <v>3</v>
          </cell>
          <cell r="K64">
            <v>20</v>
          </cell>
          <cell r="L64">
            <v>5010</v>
          </cell>
        </row>
        <row r="65">
          <cell r="B65">
            <v>4</v>
          </cell>
          <cell r="K65">
            <v>21</v>
          </cell>
          <cell r="L65">
            <v>5011</v>
          </cell>
        </row>
        <row r="66">
          <cell r="B66">
            <v>4</v>
          </cell>
          <cell r="K66">
            <v>28</v>
          </cell>
          <cell r="L66">
            <v>5013</v>
          </cell>
        </row>
        <row r="67">
          <cell r="B67">
            <v>4</v>
          </cell>
          <cell r="K67">
            <v>29</v>
          </cell>
          <cell r="L67">
            <v>5014</v>
          </cell>
        </row>
        <row r="68">
          <cell r="B68">
            <v>4</v>
          </cell>
          <cell r="K68">
            <v>30</v>
          </cell>
          <cell r="L68">
            <v>5046</v>
          </cell>
        </row>
        <row r="69">
          <cell r="B69">
            <v>4</v>
          </cell>
          <cell r="K69">
            <v>12</v>
          </cell>
          <cell r="L69">
            <v>5045</v>
          </cell>
        </row>
        <row r="70">
          <cell r="B70">
            <v>4</v>
          </cell>
          <cell r="K70">
            <v>13</v>
          </cell>
          <cell r="L70">
            <v>5053</v>
          </cell>
        </row>
        <row r="71">
          <cell r="B71">
            <v>4</v>
          </cell>
          <cell r="K71">
            <v>31</v>
          </cell>
          <cell r="L71">
            <v>5047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workbookViewId="0">
      <selection activeCell="L3" sqref="L3:M7"/>
    </sheetView>
  </sheetViews>
  <sheetFormatPr defaultRowHeight="13.5" x14ac:dyDescent="0.15"/>
  <cols>
    <col min="1" max="1" width="5.5" bestFit="1" customWidth="1"/>
    <col min="2" max="2" width="12.75" bestFit="1" customWidth="1"/>
    <col min="3" max="3" width="7.5" bestFit="1" customWidth="1"/>
    <col min="4" max="4" width="6.5" bestFit="1" customWidth="1"/>
    <col min="5" max="5" width="9.5" bestFit="1" customWidth="1"/>
    <col min="6" max="6" width="6.5" bestFit="1" customWidth="1"/>
    <col min="7" max="7" width="5.5" bestFit="1" customWidth="1"/>
    <col min="8" max="8" width="6.5" bestFit="1" customWidth="1"/>
    <col min="9" max="9" width="5.5" bestFit="1" customWidth="1"/>
    <col min="10" max="10" width="6.5" bestFit="1" customWidth="1"/>
    <col min="11" max="11" width="5.5" bestFit="1" customWidth="1"/>
  </cols>
  <sheetData>
    <row r="1" spans="1:11" x14ac:dyDescent="0.15">
      <c r="A1" t="s">
        <v>11</v>
      </c>
      <c r="B1" t="s">
        <v>11</v>
      </c>
      <c r="C1" t="s">
        <v>12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</row>
    <row r="2" spans="1:11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11" x14ac:dyDescent="0.15">
      <c r="A3">
        <v>1001</v>
      </c>
      <c r="B3">
        <v>5</v>
      </c>
      <c r="D3" s="2">
        <v>4</v>
      </c>
      <c r="E3" s="2">
        <v>150</v>
      </c>
      <c r="F3" s="12">
        <v>5001</v>
      </c>
      <c r="G3" s="3">
        <v>1</v>
      </c>
      <c r="H3" s="3"/>
      <c r="I3" s="3" t="s">
        <v>53</v>
      </c>
      <c r="J3" s="3"/>
      <c r="K3" s="3" t="s">
        <v>53</v>
      </c>
    </row>
    <row r="4" spans="1:11" x14ac:dyDescent="0.15">
      <c r="A4">
        <v>1002</v>
      </c>
      <c r="B4">
        <v>5</v>
      </c>
      <c r="D4" s="2">
        <v>4</v>
      </c>
      <c r="E4" s="2">
        <v>150</v>
      </c>
      <c r="F4" s="12">
        <v>5006</v>
      </c>
      <c r="G4" s="3">
        <v>1</v>
      </c>
      <c r="H4" s="3"/>
      <c r="I4" s="3" t="s">
        <v>53</v>
      </c>
      <c r="J4" s="3"/>
      <c r="K4" s="3" t="s">
        <v>53</v>
      </c>
    </row>
    <row r="5" spans="1:11" x14ac:dyDescent="0.15">
      <c r="A5">
        <v>1003</v>
      </c>
      <c r="B5">
        <v>5</v>
      </c>
      <c r="D5" s="2">
        <v>5</v>
      </c>
      <c r="E5" s="2">
        <v>150</v>
      </c>
      <c r="F5" s="12">
        <v>5020</v>
      </c>
      <c r="G5" s="3">
        <v>2</v>
      </c>
      <c r="H5" s="3"/>
      <c r="I5" s="3" t="s">
        <v>53</v>
      </c>
      <c r="J5" s="3"/>
      <c r="K5" s="3" t="s">
        <v>53</v>
      </c>
    </row>
    <row r="6" spans="1:11" x14ac:dyDescent="0.15">
      <c r="A6">
        <v>1004</v>
      </c>
      <c r="B6">
        <v>5</v>
      </c>
      <c r="D6" s="2">
        <v>1</v>
      </c>
      <c r="E6" s="2">
        <v>150</v>
      </c>
      <c r="F6" s="12">
        <v>5021</v>
      </c>
      <c r="G6" s="3">
        <v>2</v>
      </c>
      <c r="H6" s="3"/>
      <c r="I6" s="3" t="s">
        <v>53</v>
      </c>
      <c r="J6" s="3"/>
      <c r="K6" s="3" t="s">
        <v>53</v>
      </c>
    </row>
    <row r="7" spans="1:11" x14ac:dyDescent="0.15">
      <c r="A7">
        <v>1005</v>
      </c>
      <c r="B7">
        <v>5</v>
      </c>
      <c r="D7" s="2">
        <v>5</v>
      </c>
      <c r="E7">
        <v>350</v>
      </c>
      <c r="F7" s="13">
        <v>5005</v>
      </c>
      <c r="G7" s="3">
        <v>3</v>
      </c>
      <c r="H7" s="14"/>
      <c r="I7" s="14" t="s">
        <v>53</v>
      </c>
      <c r="J7" s="14"/>
      <c r="K7" s="14" t="s">
        <v>53</v>
      </c>
    </row>
    <row r="8" spans="1:11" x14ac:dyDescent="0.15">
      <c r="A8">
        <v>1006</v>
      </c>
      <c r="B8">
        <v>5</v>
      </c>
      <c r="D8" s="2">
        <v>6</v>
      </c>
      <c r="E8">
        <v>350</v>
      </c>
      <c r="F8" s="13">
        <v>5018</v>
      </c>
      <c r="G8" s="3">
        <v>3</v>
      </c>
      <c r="H8" s="3"/>
      <c r="I8" s="3" t="s">
        <v>53</v>
      </c>
      <c r="J8" s="3"/>
      <c r="K8" s="3" t="s">
        <v>53</v>
      </c>
    </row>
    <row r="9" spans="1:11" x14ac:dyDescent="0.15">
      <c r="A9">
        <v>1007</v>
      </c>
      <c r="B9">
        <v>5</v>
      </c>
      <c r="D9" s="2">
        <v>7</v>
      </c>
      <c r="E9">
        <v>350</v>
      </c>
      <c r="F9" s="13">
        <v>5019</v>
      </c>
      <c r="G9" s="14">
        <v>4</v>
      </c>
      <c r="H9" s="3"/>
      <c r="I9" s="3" t="s">
        <v>53</v>
      </c>
      <c r="J9" s="3"/>
      <c r="K9" s="3" t="s">
        <v>53</v>
      </c>
    </row>
    <row r="10" spans="1:11" x14ac:dyDescent="0.15">
      <c r="A10">
        <v>1008</v>
      </c>
      <c r="B10">
        <v>5</v>
      </c>
      <c r="D10" s="2">
        <v>6</v>
      </c>
      <c r="E10">
        <v>350</v>
      </c>
      <c r="F10" s="13">
        <v>5022</v>
      </c>
      <c r="G10" s="3">
        <v>4</v>
      </c>
      <c r="H10" s="3"/>
      <c r="I10" s="3" t="s">
        <v>53</v>
      </c>
      <c r="J10" s="3"/>
      <c r="K10" s="3" t="s">
        <v>53</v>
      </c>
    </row>
    <row r="11" spans="1:11" x14ac:dyDescent="0.15">
      <c r="A11">
        <v>1009</v>
      </c>
      <c r="B11">
        <v>5</v>
      </c>
      <c r="D11" s="2">
        <v>7</v>
      </c>
      <c r="E11">
        <v>350</v>
      </c>
      <c r="F11" s="13">
        <v>5024</v>
      </c>
      <c r="G11" s="3">
        <v>5</v>
      </c>
      <c r="H11" s="3"/>
      <c r="I11" s="3" t="s">
        <v>53</v>
      </c>
      <c r="J11" s="3"/>
      <c r="K11" s="3" t="s">
        <v>53</v>
      </c>
    </row>
    <row r="12" spans="1:11" x14ac:dyDescent="0.15">
      <c r="A12">
        <v>1010</v>
      </c>
      <c r="B12">
        <v>5</v>
      </c>
      <c r="D12">
        <v>1</v>
      </c>
      <c r="E12">
        <v>350</v>
      </c>
      <c r="F12" s="13">
        <v>5026</v>
      </c>
      <c r="G12" s="3">
        <v>5</v>
      </c>
      <c r="H12" s="3"/>
      <c r="I12" s="3" t="s">
        <v>53</v>
      </c>
      <c r="J12" s="3"/>
      <c r="K12" s="3" t="s">
        <v>53</v>
      </c>
    </row>
    <row r="13" spans="1:11" x14ac:dyDescent="0.15">
      <c r="A13">
        <v>1011</v>
      </c>
      <c r="B13">
        <v>5</v>
      </c>
      <c r="D13">
        <v>6</v>
      </c>
      <c r="E13">
        <v>800</v>
      </c>
      <c r="F13" s="15">
        <v>5008</v>
      </c>
      <c r="G13" s="3">
        <v>5</v>
      </c>
      <c r="H13" s="3"/>
      <c r="I13" s="3" t="s">
        <v>53</v>
      </c>
      <c r="J13" s="3"/>
      <c r="K13" s="3" t="s">
        <v>53</v>
      </c>
    </row>
    <row r="14" spans="1:11" x14ac:dyDescent="0.15">
      <c r="A14">
        <v>1012</v>
      </c>
      <c r="B14">
        <v>5</v>
      </c>
      <c r="D14">
        <v>7</v>
      </c>
      <c r="E14">
        <v>800</v>
      </c>
      <c r="F14" s="15">
        <v>5009</v>
      </c>
      <c r="G14" s="3">
        <v>5</v>
      </c>
      <c r="H14" s="3"/>
      <c r="I14" s="3" t="s">
        <v>53</v>
      </c>
      <c r="J14" s="3"/>
      <c r="K14" s="3" t="s">
        <v>53</v>
      </c>
    </row>
    <row r="15" spans="1:11" x14ac:dyDescent="0.15">
      <c r="A15">
        <v>1013</v>
      </c>
      <c r="B15">
        <v>5</v>
      </c>
      <c r="D15">
        <v>4</v>
      </c>
      <c r="E15">
        <v>800</v>
      </c>
      <c r="F15" s="15">
        <v>5010</v>
      </c>
      <c r="G15" s="3">
        <v>6</v>
      </c>
      <c r="H15" s="3"/>
      <c r="I15" s="3" t="s">
        <v>53</v>
      </c>
      <c r="J15" s="3"/>
      <c r="K15" s="3" t="s">
        <v>53</v>
      </c>
    </row>
    <row r="16" spans="1:11" x14ac:dyDescent="0.15">
      <c r="A16">
        <v>1014</v>
      </c>
      <c r="B16">
        <v>5</v>
      </c>
      <c r="D16">
        <v>5</v>
      </c>
      <c r="E16">
        <v>800</v>
      </c>
      <c r="F16" s="15">
        <v>5013</v>
      </c>
      <c r="G16" s="3">
        <v>6</v>
      </c>
      <c r="H16" s="3"/>
      <c r="I16" s="3"/>
      <c r="J16" s="3"/>
      <c r="K16" s="3" t="s">
        <v>53</v>
      </c>
    </row>
    <row r="17" spans="1:11" x14ac:dyDescent="0.15">
      <c r="A17">
        <v>1015</v>
      </c>
      <c r="B17">
        <v>5</v>
      </c>
      <c r="D17">
        <v>4</v>
      </c>
      <c r="E17">
        <v>800</v>
      </c>
      <c r="F17" s="15">
        <v>5014</v>
      </c>
      <c r="G17" s="3">
        <v>8</v>
      </c>
      <c r="H17" s="3"/>
      <c r="I17" s="3"/>
      <c r="J17" s="3"/>
      <c r="K17" s="3" t="s">
        <v>53</v>
      </c>
    </row>
    <row r="18" spans="1:11" x14ac:dyDescent="0.15">
      <c r="A18">
        <v>1016</v>
      </c>
      <c r="B18">
        <v>5</v>
      </c>
      <c r="D18">
        <v>7</v>
      </c>
      <c r="E18">
        <v>800</v>
      </c>
      <c r="F18" s="15">
        <v>5053</v>
      </c>
      <c r="G18" s="3">
        <v>8</v>
      </c>
      <c r="H18" s="3"/>
      <c r="I18" s="3"/>
      <c r="J18" s="3"/>
      <c r="K18" s="3" t="s">
        <v>53</v>
      </c>
    </row>
    <row r="19" spans="1:11" x14ac:dyDescent="0.15">
      <c r="A19">
        <v>1017</v>
      </c>
      <c r="B19">
        <v>5</v>
      </c>
      <c r="D19">
        <v>5</v>
      </c>
      <c r="E19">
        <v>400</v>
      </c>
      <c r="F19" s="12">
        <v>5001</v>
      </c>
      <c r="G19" s="3">
        <v>3</v>
      </c>
      <c r="H19" s="12">
        <v>5020</v>
      </c>
      <c r="I19" s="3">
        <v>6</v>
      </c>
      <c r="J19" s="3"/>
      <c r="K19" s="3" t="s">
        <v>53</v>
      </c>
    </row>
    <row r="20" spans="1:11" x14ac:dyDescent="0.15">
      <c r="A20">
        <v>1018</v>
      </c>
      <c r="B20">
        <v>5</v>
      </c>
      <c r="D20">
        <v>6</v>
      </c>
      <c r="E20">
        <v>400</v>
      </c>
      <c r="F20" s="12">
        <v>5006</v>
      </c>
      <c r="G20" s="3">
        <v>4</v>
      </c>
      <c r="H20" s="12">
        <v>5021</v>
      </c>
      <c r="I20" s="3">
        <v>5</v>
      </c>
      <c r="J20" s="3"/>
      <c r="K20" s="3" t="s">
        <v>53</v>
      </c>
    </row>
    <row r="21" spans="1:11" x14ac:dyDescent="0.15">
      <c r="A21">
        <v>1019</v>
      </c>
      <c r="B21">
        <v>5</v>
      </c>
      <c r="D21">
        <v>7</v>
      </c>
      <c r="E21">
        <v>800</v>
      </c>
      <c r="F21" s="13">
        <v>5005</v>
      </c>
      <c r="G21" s="3">
        <v>5</v>
      </c>
      <c r="H21" s="13">
        <v>5022</v>
      </c>
      <c r="I21" s="3">
        <v>5</v>
      </c>
      <c r="J21" s="3"/>
      <c r="K21" s="3" t="s">
        <v>53</v>
      </c>
    </row>
    <row r="22" spans="1:11" x14ac:dyDescent="0.15">
      <c r="A22">
        <v>1020</v>
      </c>
      <c r="B22">
        <v>5</v>
      </c>
      <c r="D22">
        <v>6</v>
      </c>
      <c r="E22">
        <v>800</v>
      </c>
      <c r="F22" s="13">
        <v>5018</v>
      </c>
      <c r="G22" s="3">
        <v>5</v>
      </c>
      <c r="H22" s="13">
        <v>5024</v>
      </c>
      <c r="I22" s="3">
        <v>5</v>
      </c>
      <c r="J22" s="3"/>
      <c r="K22" s="3" t="s">
        <v>53</v>
      </c>
    </row>
    <row r="23" spans="1:11" x14ac:dyDescent="0.15">
      <c r="A23">
        <v>1021</v>
      </c>
      <c r="B23">
        <v>5</v>
      </c>
      <c r="D23">
        <v>7</v>
      </c>
      <c r="E23">
        <v>800</v>
      </c>
      <c r="F23" s="13">
        <v>5019</v>
      </c>
      <c r="G23" s="3">
        <v>5</v>
      </c>
      <c r="H23" s="13">
        <v>5026</v>
      </c>
      <c r="I23" s="3">
        <v>5</v>
      </c>
      <c r="J23" s="3"/>
      <c r="K23" s="3" t="s">
        <v>53</v>
      </c>
    </row>
    <row r="24" spans="1:11" x14ac:dyDescent="0.15">
      <c r="A24">
        <v>1022</v>
      </c>
      <c r="B24">
        <v>5</v>
      </c>
      <c r="D24">
        <v>6</v>
      </c>
      <c r="E24">
        <v>1250</v>
      </c>
      <c r="F24" s="15">
        <v>5008</v>
      </c>
      <c r="G24" s="3">
        <v>6</v>
      </c>
      <c r="H24" s="15">
        <v>5009</v>
      </c>
      <c r="I24" s="3">
        <v>6</v>
      </c>
      <c r="J24" s="3"/>
      <c r="K24" s="3" t="s">
        <v>53</v>
      </c>
    </row>
    <row r="25" spans="1:11" x14ac:dyDescent="0.15">
      <c r="A25">
        <v>1023</v>
      </c>
      <c r="B25">
        <v>5</v>
      </c>
      <c r="D25">
        <v>7</v>
      </c>
      <c r="E25">
        <v>1250</v>
      </c>
      <c r="F25" s="15">
        <v>5010</v>
      </c>
      <c r="G25" s="3">
        <v>4</v>
      </c>
      <c r="H25" s="15">
        <v>5053</v>
      </c>
      <c r="I25" s="3">
        <v>8</v>
      </c>
      <c r="J25" s="3"/>
      <c r="K25" s="3" t="s">
        <v>53</v>
      </c>
    </row>
    <row r="26" spans="1:11" x14ac:dyDescent="0.15">
      <c r="A26">
        <v>1024</v>
      </c>
      <c r="B26">
        <v>5</v>
      </c>
      <c r="D26">
        <v>1</v>
      </c>
      <c r="E26">
        <v>1250</v>
      </c>
      <c r="F26" s="15">
        <v>5013</v>
      </c>
      <c r="G26" s="3">
        <v>5</v>
      </c>
      <c r="H26" s="15">
        <v>5014</v>
      </c>
      <c r="I26" s="3">
        <v>5</v>
      </c>
      <c r="J26" s="3"/>
      <c r="K26" s="3" t="s">
        <v>53</v>
      </c>
    </row>
    <row r="27" spans="1:11" x14ac:dyDescent="0.15">
      <c r="A27">
        <v>1025</v>
      </c>
      <c r="B27">
        <v>5</v>
      </c>
      <c r="D27">
        <v>4</v>
      </c>
      <c r="E27">
        <v>650</v>
      </c>
      <c r="F27" s="12">
        <v>5001</v>
      </c>
      <c r="G27" s="3">
        <v>4</v>
      </c>
      <c r="H27" s="13">
        <v>5005</v>
      </c>
      <c r="I27" s="3">
        <v>6</v>
      </c>
      <c r="J27" s="3"/>
      <c r="K27" s="3" t="s">
        <v>53</v>
      </c>
    </row>
    <row r="28" spans="1:11" x14ac:dyDescent="0.15">
      <c r="A28">
        <v>1026</v>
      </c>
      <c r="B28">
        <v>5</v>
      </c>
      <c r="D28">
        <v>5</v>
      </c>
      <c r="E28">
        <v>650</v>
      </c>
      <c r="F28" s="12">
        <v>5001</v>
      </c>
      <c r="G28" s="3">
        <v>4</v>
      </c>
      <c r="H28" s="13">
        <v>5018</v>
      </c>
      <c r="I28" s="3">
        <v>6</v>
      </c>
      <c r="J28" s="3"/>
      <c r="K28" s="3" t="s">
        <v>53</v>
      </c>
    </row>
    <row r="29" spans="1:11" x14ac:dyDescent="0.15">
      <c r="A29">
        <v>1027</v>
      </c>
      <c r="B29">
        <v>5</v>
      </c>
      <c r="D29">
        <v>4</v>
      </c>
      <c r="E29">
        <v>650</v>
      </c>
      <c r="F29" s="12">
        <v>5006</v>
      </c>
      <c r="G29" s="3">
        <v>4</v>
      </c>
      <c r="H29" s="13">
        <v>5019</v>
      </c>
      <c r="I29" s="3">
        <v>6</v>
      </c>
      <c r="J29" s="3"/>
      <c r="K29" s="3" t="s">
        <v>53</v>
      </c>
    </row>
    <row r="30" spans="1:11" x14ac:dyDescent="0.15">
      <c r="A30">
        <v>1028</v>
      </c>
      <c r="B30">
        <v>5</v>
      </c>
      <c r="D30">
        <v>5</v>
      </c>
      <c r="E30">
        <v>650</v>
      </c>
      <c r="F30" s="12">
        <v>5006</v>
      </c>
      <c r="G30" s="3">
        <v>4</v>
      </c>
      <c r="H30" s="13">
        <v>5022</v>
      </c>
      <c r="I30" s="3">
        <v>6</v>
      </c>
      <c r="J30" s="3"/>
      <c r="K30" s="3" t="s">
        <v>53</v>
      </c>
    </row>
    <row r="31" spans="1:11" x14ac:dyDescent="0.15">
      <c r="A31">
        <v>1029</v>
      </c>
      <c r="B31">
        <v>5</v>
      </c>
      <c r="D31">
        <v>4</v>
      </c>
      <c r="E31">
        <v>650</v>
      </c>
      <c r="F31" s="12">
        <v>5020</v>
      </c>
      <c r="G31" s="3">
        <v>4</v>
      </c>
      <c r="H31" s="13">
        <v>5024</v>
      </c>
      <c r="I31" s="3">
        <v>6</v>
      </c>
      <c r="J31" s="3"/>
      <c r="K31" s="3" t="s">
        <v>53</v>
      </c>
    </row>
    <row r="32" spans="1:11" x14ac:dyDescent="0.15">
      <c r="A32">
        <v>1030</v>
      </c>
      <c r="B32">
        <v>5</v>
      </c>
      <c r="D32">
        <v>1</v>
      </c>
      <c r="E32">
        <v>650</v>
      </c>
      <c r="F32" s="12">
        <v>5021</v>
      </c>
      <c r="G32" s="3">
        <v>4</v>
      </c>
      <c r="H32" s="13">
        <v>5026</v>
      </c>
      <c r="I32" s="3">
        <v>6</v>
      </c>
      <c r="J32" s="3"/>
      <c r="K32" s="3" t="s">
        <v>53</v>
      </c>
    </row>
    <row r="33" spans="1:11" x14ac:dyDescent="0.15">
      <c r="A33">
        <v>1031</v>
      </c>
      <c r="B33">
        <v>5</v>
      </c>
      <c r="D33">
        <v>5</v>
      </c>
      <c r="E33">
        <v>1150</v>
      </c>
      <c r="F33" s="15">
        <v>5008</v>
      </c>
      <c r="G33" s="3">
        <v>8</v>
      </c>
      <c r="H33" s="13">
        <v>5005</v>
      </c>
      <c r="I33" s="3">
        <v>6</v>
      </c>
      <c r="J33" s="12">
        <v>5001</v>
      </c>
      <c r="K33" s="3">
        <v>4</v>
      </c>
    </row>
    <row r="34" spans="1:11" x14ac:dyDescent="0.15">
      <c r="A34">
        <v>1032</v>
      </c>
      <c r="B34">
        <v>5</v>
      </c>
      <c r="D34">
        <v>1</v>
      </c>
      <c r="E34">
        <v>1150</v>
      </c>
      <c r="F34" s="15">
        <v>5009</v>
      </c>
      <c r="G34" s="3">
        <v>8</v>
      </c>
      <c r="H34" s="13">
        <v>5018</v>
      </c>
      <c r="I34" s="3">
        <v>6</v>
      </c>
      <c r="J34" s="12">
        <v>5006</v>
      </c>
      <c r="K34" s="3">
        <v>4</v>
      </c>
    </row>
    <row r="35" spans="1:11" x14ac:dyDescent="0.15">
      <c r="A35">
        <v>1033</v>
      </c>
      <c r="B35">
        <v>5</v>
      </c>
      <c r="D35">
        <v>6</v>
      </c>
      <c r="E35">
        <v>1150</v>
      </c>
      <c r="F35" s="15">
        <v>5010</v>
      </c>
      <c r="G35" s="3">
        <v>8</v>
      </c>
      <c r="H35" s="13">
        <v>5019</v>
      </c>
      <c r="I35" s="3">
        <v>6</v>
      </c>
      <c r="J35" s="12">
        <v>5020</v>
      </c>
      <c r="K35" s="3">
        <v>4</v>
      </c>
    </row>
    <row r="36" spans="1:11" x14ac:dyDescent="0.15">
      <c r="A36">
        <v>1034</v>
      </c>
      <c r="B36">
        <v>5</v>
      </c>
      <c r="D36">
        <v>7</v>
      </c>
      <c r="E36">
        <v>1150</v>
      </c>
      <c r="F36" s="15">
        <v>5013</v>
      </c>
      <c r="G36" s="3">
        <v>8</v>
      </c>
      <c r="H36" s="13">
        <v>5022</v>
      </c>
      <c r="I36" s="3">
        <v>6</v>
      </c>
      <c r="J36" s="12">
        <v>5021</v>
      </c>
      <c r="K36" s="3">
        <v>4</v>
      </c>
    </row>
    <row r="37" spans="1:11" x14ac:dyDescent="0.15">
      <c r="A37">
        <v>1035</v>
      </c>
      <c r="B37">
        <v>5</v>
      </c>
      <c r="D37">
        <v>4</v>
      </c>
      <c r="E37">
        <v>1150</v>
      </c>
      <c r="F37" s="15">
        <v>5014</v>
      </c>
      <c r="G37" s="3">
        <v>8</v>
      </c>
      <c r="H37" s="13">
        <v>5024</v>
      </c>
      <c r="I37" s="3">
        <v>6</v>
      </c>
      <c r="J37" s="12">
        <v>5001</v>
      </c>
      <c r="K37" s="3">
        <v>4</v>
      </c>
    </row>
    <row r="38" spans="1:11" x14ac:dyDescent="0.15">
      <c r="A38">
        <v>1036</v>
      </c>
      <c r="B38">
        <v>5</v>
      </c>
      <c r="D38">
        <v>5</v>
      </c>
      <c r="E38">
        <v>1150</v>
      </c>
      <c r="F38" s="15">
        <v>5053</v>
      </c>
      <c r="G38" s="3">
        <v>8</v>
      </c>
      <c r="H38" s="13">
        <v>5026</v>
      </c>
      <c r="I38" s="3">
        <v>6</v>
      </c>
      <c r="J38" s="12">
        <v>5006</v>
      </c>
      <c r="K38" s="3">
        <v>4</v>
      </c>
    </row>
    <row r="39" spans="1:11" x14ac:dyDescent="0.15">
      <c r="A39">
        <v>1037</v>
      </c>
      <c r="B39">
        <v>5</v>
      </c>
      <c r="D39">
        <v>1</v>
      </c>
      <c r="E39">
        <v>1350</v>
      </c>
      <c r="F39" s="15">
        <v>5008</v>
      </c>
      <c r="G39" s="3">
        <v>8</v>
      </c>
      <c r="H39" s="15">
        <v>5009</v>
      </c>
      <c r="I39" s="3">
        <v>8</v>
      </c>
      <c r="J39" s="13">
        <v>5005</v>
      </c>
      <c r="K39" s="3">
        <v>6</v>
      </c>
    </row>
    <row r="40" spans="1:11" x14ac:dyDescent="0.15">
      <c r="A40">
        <v>1038</v>
      </c>
      <c r="B40">
        <v>5</v>
      </c>
      <c r="D40">
        <v>6</v>
      </c>
      <c r="E40">
        <v>1350</v>
      </c>
      <c r="F40" s="15">
        <v>5010</v>
      </c>
      <c r="G40" s="3">
        <v>8</v>
      </c>
      <c r="H40" s="15">
        <v>5053</v>
      </c>
      <c r="I40" s="3">
        <v>8</v>
      </c>
      <c r="J40" s="13">
        <v>5018</v>
      </c>
      <c r="K40" s="3">
        <v>6</v>
      </c>
    </row>
    <row r="41" spans="1:11" x14ac:dyDescent="0.15">
      <c r="A41">
        <v>1039</v>
      </c>
      <c r="B41">
        <v>5</v>
      </c>
      <c r="D41">
        <v>1</v>
      </c>
      <c r="E41">
        <v>1350</v>
      </c>
      <c r="F41" s="15">
        <v>5013</v>
      </c>
      <c r="G41" s="3">
        <v>8</v>
      </c>
      <c r="H41" s="15">
        <v>5014</v>
      </c>
      <c r="I41" s="3">
        <v>8</v>
      </c>
      <c r="J41" s="13">
        <v>5019</v>
      </c>
      <c r="K41" s="3">
        <v>6</v>
      </c>
    </row>
    <row r="42" spans="1:11" x14ac:dyDescent="0.15">
      <c r="A42">
        <v>1040</v>
      </c>
      <c r="B42">
        <v>5</v>
      </c>
      <c r="D42">
        <v>1</v>
      </c>
      <c r="E42">
        <v>1800</v>
      </c>
      <c r="F42" s="15">
        <v>5008</v>
      </c>
      <c r="G42" s="3">
        <v>8</v>
      </c>
      <c r="H42" s="15">
        <v>5010</v>
      </c>
      <c r="I42" s="3">
        <v>8</v>
      </c>
      <c r="J42" s="15">
        <v>5013</v>
      </c>
      <c r="K42" s="3">
        <v>8</v>
      </c>
    </row>
    <row r="43" spans="1:11" x14ac:dyDescent="0.15">
      <c r="A43">
        <v>2001</v>
      </c>
      <c r="B43">
        <v>6</v>
      </c>
      <c r="D43" s="2">
        <v>4</v>
      </c>
      <c r="E43" s="2">
        <v>150</v>
      </c>
      <c r="F43" s="12">
        <v>5027</v>
      </c>
      <c r="G43" s="3">
        <v>1</v>
      </c>
      <c r="H43" s="3"/>
      <c r="I43" s="3" t="s">
        <v>53</v>
      </c>
      <c r="J43" s="3"/>
      <c r="K43" s="3" t="s">
        <v>53</v>
      </c>
    </row>
    <row r="44" spans="1:11" x14ac:dyDescent="0.15">
      <c r="A44">
        <v>2002</v>
      </c>
      <c r="B44">
        <v>6</v>
      </c>
      <c r="D44" s="2">
        <v>4</v>
      </c>
      <c r="E44" s="2">
        <v>150</v>
      </c>
      <c r="F44" s="12">
        <v>5028</v>
      </c>
      <c r="G44" s="3">
        <v>1</v>
      </c>
      <c r="H44" s="3"/>
      <c r="I44" s="3" t="s">
        <v>53</v>
      </c>
      <c r="J44" s="3"/>
      <c r="K44" s="3" t="s">
        <v>53</v>
      </c>
    </row>
    <row r="45" spans="1:11" x14ac:dyDescent="0.15">
      <c r="A45">
        <v>2003</v>
      </c>
      <c r="B45">
        <v>6</v>
      </c>
      <c r="D45" s="2">
        <v>5</v>
      </c>
      <c r="E45" s="2">
        <v>150</v>
      </c>
      <c r="F45" s="12">
        <v>5020</v>
      </c>
      <c r="G45" s="3">
        <v>2</v>
      </c>
      <c r="H45" s="3"/>
      <c r="I45" s="3" t="s">
        <v>53</v>
      </c>
      <c r="J45" s="3"/>
      <c r="K45" s="3" t="s">
        <v>53</v>
      </c>
    </row>
    <row r="46" spans="1:11" x14ac:dyDescent="0.15">
      <c r="A46">
        <v>2004</v>
      </c>
      <c r="B46">
        <v>6</v>
      </c>
      <c r="D46" s="2">
        <v>5</v>
      </c>
      <c r="E46" s="2">
        <v>150</v>
      </c>
      <c r="F46" s="12">
        <v>5021</v>
      </c>
      <c r="G46" s="3">
        <v>2</v>
      </c>
      <c r="H46" s="3"/>
      <c r="I46" s="3" t="s">
        <v>53</v>
      </c>
      <c r="J46" s="3"/>
      <c r="K46" s="3" t="s">
        <v>53</v>
      </c>
    </row>
    <row r="47" spans="1:11" x14ac:dyDescent="0.15">
      <c r="A47">
        <v>2005</v>
      </c>
      <c r="B47">
        <v>6</v>
      </c>
      <c r="D47" s="2">
        <v>6</v>
      </c>
      <c r="E47">
        <v>350</v>
      </c>
      <c r="F47" s="13">
        <v>5030</v>
      </c>
      <c r="G47" s="3">
        <v>3</v>
      </c>
      <c r="H47" s="14"/>
      <c r="I47" s="14" t="s">
        <v>53</v>
      </c>
      <c r="J47" s="14"/>
      <c r="K47" s="14" t="s">
        <v>53</v>
      </c>
    </row>
    <row r="48" spans="1:11" x14ac:dyDescent="0.15">
      <c r="A48">
        <v>2006</v>
      </c>
      <c r="B48">
        <v>6</v>
      </c>
      <c r="D48" s="2">
        <v>7</v>
      </c>
      <c r="E48">
        <v>350</v>
      </c>
      <c r="F48" s="13">
        <v>5031</v>
      </c>
      <c r="G48" s="3">
        <v>3</v>
      </c>
      <c r="H48" s="3"/>
      <c r="I48" s="3" t="s">
        <v>53</v>
      </c>
      <c r="J48" s="3"/>
      <c r="K48" s="3" t="s">
        <v>53</v>
      </c>
    </row>
    <row r="49" spans="1:11" x14ac:dyDescent="0.15">
      <c r="A49">
        <v>2007</v>
      </c>
      <c r="B49">
        <v>6</v>
      </c>
      <c r="D49" s="2">
        <v>7</v>
      </c>
      <c r="E49">
        <v>350</v>
      </c>
      <c r="F49" s="13">
        <v>5033</v>
      </c>
      <c r="G49" s="14">
        <v>4</v>
      </c>
      <c r="H49" s="3"/>
      <c r="I49" s="3" t="s">
        <v>53</v>
      </c>
      <c r="J49" s="3"/>
      <c r="K49" s="3" t="s">
        <v>53</v>
      </c>
    </row>
    <row r="50" spans="1:11" x14ac:dyDescent="0.15">
      <c r="A50">
        <v>2008</v>
      </c>
      <c r="B50">
        <v>6</v>
      </c>
      <c r="D50" s="2">
        <v>6</v>
      </c>
      <c r="E50">
        <v>350</v>
      </c>
      <c r="F50" s="13">
        <v>5036</v>
      </c>
      <c r="G50" s="3">
        <v>4</v>
      </c>
      <c r="H50" s="3"/>
      <c r="I50" s="3" t="s">
        <v>53</v>
      </c>
      <c r="J50" s="3"/>
      <c r="K50" s="3" t="s">
        <v>53</v>
      </c>
    </row>
    <row r="51" spans="1:11" x14ac:dyDescent="0.15">
      <c r="A51">
        <v>2009</v>
      </c>
      <c r="B51">
        <v>6</v>
      </c>
      <c r="D51">
        <v>4</v>
      </c>
      <c r="E51">
        <v>350</v>
      </c>
      <c r="F51" s="13">
        <v>5024</v>
      </c>
      <c r="G51" s="3">
        <v>5</v>
      </c>
      <c r="H51" s="3"/>
      <c r="I51" s="3" t="s">
        <v>53</v>
      </c>
      <c r="J51" s="3"/>
      <c r="K51" s="3" t="s">
        <v>53</v>
      </c>
    </row>
    <row r="52" spans="1:11" x14ac:dyDescent="0.15">
      <c r="A52">
        <v>2010</v>
      </c>
      <c r="B52">
        <v>6</v>
      </c>
      <c r="D52">
        <v>1</v>
      </c>
      <c r="E52">
        <v>800</v>
      </c>
      <c r="F52" s="15">
        <v>5042</v>
      </c>
      <c r="G52" s="3">
        <v>5</v>
      </c>
      <c r="H52" s="3"/>
      <c r="I52" s="3" t="s">
        <v>53</v>
      </c>
      <c r="J52" s="3"/>
      <c r="K52" s="3" t="s">
        <v>53</v>
      </c>
    </row>
    <row r="53" spans="1:11" x14ac:dyDescent="0.15">
      <c r="A53">
        <v>2011</v>
      </c>
      <c r="B53">
        <v>6</v>
      </c>
      <c r="D53">
        <v>1</v>
      </c>
      <c r="E53">
        <v>800</v>
      </c>
      <c r="F53" s="15">
        <v>5045</v>
      </c>
      <c r="G53" s="3">
        <v>5</v>
      </c>
      <c r="H53" s="3"/>
      <c r="I53" s="3" t="s">
        <v>53</v>
      </c>
      <c r="J53" s="3"/>
      <c r="K53" s="3" t="s">
        <v>53</v>
      </c>
    </row>
    <row r="54" spans="1:11" x14ac:dyDescent="0.15">
      <c r="A54">
        <v>2012</v>
      </c>
      <c r="B54">
        <v>6</v>
      </c>
      <c r="D54">
        <v>5</v>
      </c>
      <c r="E54">
        <v>800</v>
      </c>
      <c r="F54" s="15">
        <v>5046</v>
      </c>
      <c r="G54" s="3">
        <v>6</v>
      </c>
      <c r="H54" s="3"/>
      <c r="I54" s="3" t="s">
        <v>53</v>
      </c>
      <c r="J54" s="3"/>
      <c r="K54" s="3" t="s">
        <v>53</v>
      </c>
    </row>
    <row r="55" spans="1:11" x14ac:dyDescent="0.15">
      <c r="A55">
        <v>2013</v>
      </c>
      <c r="B55">
        <v>6</v>
      </c>
      <c r="D55">
        <v>6</v>
      </c>
      <c r="E55">
        <v>800</v>
      </c>
      <c r="F55" s="15">
        <v>5013</v>
      </c>
      <c r="G55" s="3">
        <v>6</v>
      </c>
      <c r="H55" s="3"/>
      <c r="I55" s="3"/>
      <c r="J55" s="3"/>
      <c r="K55" s="3" t="s">
        <v>53</v>
      </c>
    </row>
    <row r="56" spans="1:11" x14ac:dyDescent="0.15">
      <c r="A56">
        <v>2014</v>
      </c>
      <c r="B56">
        <v>6</v>
      </c>
      <c r="D56">
        <v>7</v>
      </c>
      <c r="E56">
        <v>800</v>
      </c>
      <c r="F56" s="15">
        <v>5014</v>
      </c>
      <c r="G56" s="3">
        <v>8</v>
      </c>
      <c r="H56" s="3"/>
      <c r="I56" s="3"/>
      <c r="J56" s="3"/>
      <c r="K56" s="3" t="s">
        <v>53</v>
      </c>
    </row>
    <row r="57" spans="1:11" x14ac:dyDescent="0.15">
      <c r="A57">
        <v>2015</v>
      </c>
      <c r="B57">
        <v>6</v>
      </c>
      <c r="D57">
        <v>6</v>
      </c>
      <c r="E57">
        <v>800</v>
      </c>
      <c r="F57" s="15">
        <v>5049</v>
      </c>
      <c r="G57" s="3">
        <v>8</v>
      </c>
      <c r="H57" s="3"/>
      <c r="I57" s="3"/>
      <c r="J57" s="3"/>
      <c r="K57" s="3" t="s">
        <v>53</v>
      </c>
    </row>
    <row r="58" spans="1:11" x14ac:dyDescent="0.15">
      <c r="A58">
        <v>2016</v>
      </c>
      <c r="B58">
        <v>6</v>
      </c>
      <c r="D58">
        <v>7</v>
      </c>
      <c r="E58">
        <v>400</v>
      </c>
      <c r="F58" s="12">
        <v>5027</v>
      </c>
      <c r="G58" s="3">
        <v>3</v>
      </c>
      <c r="H58" s="12">
        <v>5020</v>
      </c>
      <c r="I58" s="3">
        <v>6</v>
      </c>
      <c r="J58" s="3"/>
      <c r="K58" s="3" t="s">
        <v>53</v>
      </c>
    </row>
    <row r="59" spans="1:11" x14ac:dyDescent="0.15">
      <c r="A59">
        <v>2017</v>
      </c>
      <c r="B59">
        <v>6</v>
      </c>
      <c r="D59">
        <v>6</v>
      </c>
      <c r="E59">
        <v>400</v>
      </c>
      <c r="F59" s="12">
        <v>5028</v>
      </c>
      <c r="G59" s="3">
        <v>4</v>
      </c>
      <c r="H59" s="12">
        <v>5021</v>
      </c>
      <c r="I59" s="3">
        <v>5</v>
      </c>
      <c r="J59" s="3"/>
      <c r="K59" s="3" t="s">
        <v>53</v>
      </c>
    </row>
    <row r="60" spans="1:11" x14ac:dyDescent="0.15">
      <c r="A60">
        <v>2018</v>
      </c>
      <c r="B60">
        <v>6</v>
      </c>
      <c r="D60">
        <v>7</v>
      </c>
      <c r="E60">
        <v>800</v>
      </c>
      <c r="F60" s="13">
        <v>5030</v>
      </c>
      <c r="G60" s="3">
        <v>5</v>
      </c>
      <c r="H60" s="13">
        <v>5036</v>
      </c>
      <c r="I60" s="3">
        <v>5</v>
      </c>
      <c r="J60" s="3"/>
      <c r="K60" s="3" t="s">
        <v>53</v>
      </c>
    </row>
    <row r="61" spans="1:11" x14ac:dyDescent="0.15">
      <c r="A61">
        <v>2019</v>
      </c>
      <c r="B61">
        <v>6</v>
      </c>
      <c r="D61">
        <v>1</v>
      </c>
      <c r="E61">
        <v>800</v>
      </c>
      <c r="F61" s="13">
        <v>5031</v>
      </c>
      <c r="G61" s="3">
        <v>5</v>
      </c>
      <c r="H61" s="13">
        <v>5024</v>
      </c>
      <c r="I61" s="3">
        <v>5</v>
      </c>
      <c r="J61" s="3"/>
      <c r="K61" s="3" t="s">
        <v>53</v>
      </c>
    </row>
    <row r="62" spans="1:11" x14ac:dyDescent="0.15">
      <c r="A62">
        <v>2020</v>
      </c>
      <c r="B62">
        <v>6</v>
      </c>
      <c r="D62">
        <v>4</v>
      </c>
      <c r="E62">
        <v>800</v>
      </c>
      <c r="F62" s="13">
        <v>5033</v>
      </c>
      <c r="G62" s="3">
        <v>5</v>
      </c>
      <c r="H62" s="13">
        <v>5026</v>
      </c>
      <c r="I62" s="3">
        <v>5</v>
      </c>
      <c r="J62" s="3"/>
      <c r="K62" s="3" t="s">
        <v>53</v>
      </c>
    </row>
    <row r="63" spans="1:11" x14ac:dyDescent="0.15">
      <c r="A63">
        <v>2021</v>
      </c>
      <c r="B63">
        <v>6</v>
      </c>
      <c r="D63">
        <v>5</v>
      </c>
      <c r="E63">
        <v>1250</v>
      </c>
      <c r="F63" s="15">
        <v>5042</v>
      </c>
      <c r="G63" s="3">
        <v>6</v>
      </c>
      <c r="H63" s="15">
        <v>5045</v>
      </c>
      <c r="I63" s="3">
        <v>6</v>
      </c>
      <c r="J63" s="3"/>
      <c r="K63" s="3" t="s">
        <v>53</v>
      </c>
    </row>
    <row r="64" spans="1:11" x14ac:dyDescent="0.15">
      <c r="A64">
        <v>2022</v>
      </c>
      <c r="B64">
        <v>6</v>
      </c>
      <c r="D64">
        <v>4</v>
      </c>
      <c r="E64">
        <v>1250</v>
      </c>
      <c r="F64" s="15">
        <v>5046</v>
      </c>
      <c r="G64" s="3">
        <v>4</v>
      </c>
      <c r="H64" s="15">
        <v>5049</v>
      </c>
      <c r="I64" s="3">
        <v>8</v>
      </c>
      <c r="J64" s="3"/>
      <c r="K64" s="3" t="s">
        <v>53</v>
      </c>
    </row>
    <row r="65" spans="1:11" x14ac:dyDescent="0.15">
      <c r="A65">
        <v>2023</v>
      </c>
      <c r="B65">
        <v>6</v>
      </c>
      <c r="D65">
        <v>5</v>
      </c>
      <c r="E65">
        <v>1250</v>
      </c>
      <c r="F65" s="15">
        <v>5013</v>
      </c>
      <c r="G65" s="3">
        <v>5</v>
      </c>
      <c r="H65" s="15">
        <v>5014</v>
      </c>
      <c r="I65" s="3">
        <v>5</v>
      </c>
      <c r="J65" s="3"/>
      <c r="K65" s="3" t="s">
        <v>53</v>
      </c>
    </row>
    <row r="66" spans="1:11" x14ac:dyDescent="0.15">
      <c r="A66">
        <v>2024</v>
      </c>
      <c r="B66">
        <v>6</v>
      </c>
      <c r="D66">
        <v>4</v>
      </c>
      <c r="E66">
        <v>650</v>
      </c>
      <c r="F66" s="12">
        <v>5028</v>
      </c>
      <c r="G66" s="3">
        <v>4</v>
      </c>
      <c r="H66" s="13">
        <v>5033</v>
      </c>
      <c r="I66" s="3">
        <v>6</v>
      </c>
      <c r="J66" s="3"/>
      <c r="K66" s="3" t="s">
        <v>53</v>
      </c>
    </row>
    <row r="67" spans="1:11" x14ac:dyDescent="0.15">
      <c r="A67">
        <v>2025</v>
      </c>
      <c r="B67">
        <v>6</v>
      </c>
      <c r="D67">
        <v>1</v>
      </c>
      <c r="E67">
        <v>650</v>
      </c>
      <c r="F67" s="12">
        <v>5028</v>
      </c>
      <c r="G67" s="3">
        <v>4</v>
      </c>
      <c r="H67" s="13">
        <v>5036</v>
      </c>
      <c r="I67" s="3">
        <v>6</v>
      </c>
      <c r="J67" s="3"/>
      <c r="K67" s="3" t="s">
        <v>53</v>
      </c>
    </row>
    <row r="68" spans="1:11" x14ac:dyDescent="0.15">
      <c r="A68">
        <v>2026</v>
      </c>
      <c r="B68">
        <v>6</v>
      </c>
      <c r="D68">
        <v>5</v>
      </c>
      <c r="E68">
        <v>650</v>
      </c>
      <c r="F68" s="12">
        <v>5020</v>
      </c>
      <c r="G68" s="3">
        <v>4</v>
      </c>
      <c r="H68" s="13">
        <v>5024</v>
      </c>
      <c r="I68" s="3">
        <v>6</v>
      </c>
      <c r="J68" s="3"/>
      <c r="K68" s="3" t="s">
        <v>53</v>
      </c>
    </row>
    <row r="69" spans="1:11" x14ac:dyDescent="0.15">
      <c r="A69">
        <v>2027</v>
      </c>
      <c r="B69">
        <v>6</v>
      </c>
      <c r="D69">
        <v>6</v>
      </c>
      <c r="E69">
        <v>650</v>
      </c>
      <c r="F69" s="12">
        <v>5021</v>
      </c>
      <c r="G69" s="3">
        <v>4</v>
      </c>
      <c r="H69" s="13">
        <v>5026</v>
      </c>
      <c r="I69" s="3">
        <v>6</v>
      </c>
      <c r="J69" s="3"/>
      <c r="K69" s="3" t="s">
        <v>53</v>
      </c>
    </row>
    <row r="70" spans="1:11" x14ac:dyDescent="0.15">
      <c r="A70">
        <v>2028</v>
      </c>
      <c r="B70">
        <v>6</v>
      </c>
      <c r="D70">
        <v>6</v>
      </c>
      <c r="E70">
        <v>1150</v>
      </c>
      <c r="F70" s="15">
        <v>5046</v>
      </c>
      <c r="G70" s="3">
        <v>8</v>
      </c>
      <c r="H70" s="13">
        <v>5033</v>
      </c>
      <c r="I70" s="3">
        <v>6</v>
      </c>
      <c r="J70" s="12">
        <v>5020</v>
      </c>
      <c r="K70" s="3">
        <v>4</v>
      </c>
    </row>
    <row r="71" spans="1:11" x14ac:dyDescent="0.15">
      <c r="A71">
        <v>2029</v>
      </c>
      <c r="B71">
        <v>6</v>
      </c>
      <c r="D71">
        <v>7</v>
      </c>
      <c r="E71">
        <v>1150</v>
      </c>
      <c r="F71" s="15">
        <v>5013</v>
      </c>
      <c r="G71" s="3">
        <v>8</v>
      </c>
      <c r="H71" s="13">
        <v>5036</v>
      </c>
      <c r="I71" s="3">
        <v>6</v>
      </c>
      <c r="J71" s="12">
        <v>5021</v>
      </c>
      <c r="K71" s="3">
        <v>4</v>
      </c>
    </row>
    <row r="72" spans="1:11" x14ac:dyDescent="0.15">
      <c r="A72">
        <v>2030</v>
      </c>
      <c r="B72">
        <v>6</v>
      </c>
      <c r="D72">
        <v>4</v>
      </c>
      <c r="E72">
        <v>1150</v>
      </c>
      <c r="F72" s="15">
        <v>5014</v>
      </c>
      <c r="G72" s="3">
        <v>8</v>
      </c>
      <c r="H72" s="13">
        <v>5024</v>
      </c>
      <c r="I72" s="3">
        <v>6</v>
      </c>
      <c r="J72" s="12">
        <v>5027</v>
      </c>
      <c r="K72" s="3">
        <v>4</v>
      </c>
    </row>
    <row r="73" spans="1:11" x14ac:dyDescent="0.15">
      <c r="A73">
        <v>2031</v>
      </c>
      <c r="B73">
        <v>6</v>
      </c>
      <c r="D73">
        <v>5</v>
      </c>
      <c r="E73">
        <v>1150</v>
      </c>
      <c r="F73" s="15">
        <v>5049</v>
      </c>
      <c r="G73" s="3">
        <v>8</v>
      </c>
      <c r="H73" s="13">
        <v>5026</v>
      </c>
      <c r="I73" s="3">
        <v>6</v>
      </c>
      <c r="J73" s="12">
        <v>5028</v>
      </c>
      <c r="K73" s="3">
        <v>4</v>
      </c>
    </row>
    <row r="74" spans="1:11" x14ac:dyDescent="0.15">
      <c r="A74">
        <v>2032</v>
      </c>
      <c r="B74">
        <v>6</v>
      </c>
      <c r="D74">
        <v>1</v>
      </c>
      <c r="E74">
        <v>1350</v>
      </c>
      <c r="F74" s="15">
        <v>5042</v>
      </c>
      <c r="G74" s="3">
        <v>8</v>
      </c>
      <c r="H74" s="15">
        <v>5045</v>
      </c>
      <c r="I74" s="3">
        <v>8</v>
      </c>
      <c r="J74" s="13">
        <v>5030</v>
      </c>
      <c r="K74" s="3">
        <v>6</v>
      </c>
    </row>
    <row r="75" spans="1:11" x14ac:dyDescent="0.15">
      <c r="A75">
        <v>2033</v>
      </c>
      <c r="B75">
        <v>6</v>
      </c>
      <c r="D75">
        <v>1</v>
      </c>
      <c r="E75">
        <v>1350</v>
      </c>
      <c r="F75" s="15">
        <v>5046</v>
      </c>
      <c r="G75" s="3">
        <v>8</v>
      </c>
      <c r="H75" s="15">
        <v>5049</v>
      </c>
      <c r="I75" s="3">
        <v>8</v>
      </c>
      <c r="J75" s="13">
        <v>5031</v>
      </c>
      <c r="K75" s="3">
        <v>6</v>
      </c>
    </row>
    <row r="76" spans="1:11" x14ac:dyDescent="0.15">
      <c r="A76">
        <v>2034</v>
      </c>
      <c r="B76">
        <v>6</v>
      </c>
      <c r="D76">
        <v>1</v>
      </c>
      <c r="E76">
        <v>1350</v>
      </c>
      <c r="F76" s="15">
        <v>5013</v>
      </c>
      <c r="G76" s="3">
        <v>8</v>
      </c>
      <c r="H76" s="15">
        <v>5014</v>
      </c>
      <c r="I76" s="3">
        <v>8</v>
      </c>
      <c r="J76" s="13">
        <v>5033</v>
      </c>
      <c r="K76" s="3">
        <v>6</v>
      </c>
    </row>
    <row r="77" spans="1:11" x14ac:dyDescent="0.15">
      <c r="A77">
        <v>2035</v>
      </c>
      <c r="B77">
        <v>6</v>
      </c>
      <c r="D77">
        <v>1</v>
      </c>
      <c r="E77">
        <v>1800</v>
      </c>
      <c r="F77" s="15">
        <v>5042</v>
      </c>
      <c r="G77" s="3">
        <v>8</v>
      </c>
      <c r="H77" s="15">
        <v>5046</v>
      </c>
      <c r="I77" s="3">
        <v>8</v>
      </c>
      <c r="J77" s="15">
        <v>5013</v>
      </c>
      <c r="K77" s="3">
        <v>8</v>
      </c>
    </row>
    <row r="78" spans="1:11" x14ac:dyDescent="0.15">
      <c r="A78">
        <v>3001</v>
      </c>
      <c r="B78">
        <v>7</v>
      </c>
      <c r="D78" s="2">
        <v>4</v>
      </c>
      <c r="E78" s="2">
        <v>150</v>
      </c>
      <c r="F78" s="12">
        <v>5001</v>
      </c>
      <c r="G78" s="3">
        <v>1</v>
      </c>
      <c r="H78" s="3"/>
      <c r="I78" s="3" t="s">
        <v>53</v>
      </c>
      <c r="J78" s="3"/>
      <c r="K78" s="3" t="s">
        <v>53</v>
      </c>
    </row>
    <row r="79" spans="1:11" x14ac:dyDescent="0.15">
      <c r="A79">
        <v>3002</v>
      </c>
      <c r="B79">
        <v>7</v>
      </c>
      <c r="D79" s="2">
        <v>4</v>
      </c>
      <c r="E79" s="2">
        <v>150</v>
      </c>
      <c r="F79" s="12">
        <v>5006</v>
      </c>
      <c r="G79" s="3">
        <v>1</v>
      </c>
      <c r="H79" s="3"/>
      <c r="I79" s="3" t="s">
        <v>53</v>
      </c>
      <c r="J79" s="3"/>
      <c r="K79" s="3" t="s">
        <v>53</v>
      </c>
    </row>
    <row r="80" spans="1:11" x14ac:dyDescent="0.15">
      <c r="A80">
        <v>3003</v>
      </c>
      <c r="B80">
        <v>7</v>
      </c>
      <c r="D80" s="2">
        <v>5</v>
      </c>
      <c r="E80" s="2">
        <v>150</v>
      </c>
      <c r="F80" s="12">
        <v>5029</v>
      </c>
      <c r="G80" s="3">
        <v>2</v>
      </c>
      <c r="H80" s="3"/>
      <c r="I80" s="3" t="s">
        <v>53</v>
      </c>
      <c r="J80" s="3"/>
      <c r="K80" s="3" t="s">
        <v>53</v>
      </c>
    </row>
    <row r="81" spans="1:11" x14ac:dyDescent="0.15">
      <c r="A81">
        <v>3004</v>
      </c>
      <c r="B81">
        <v>7</v>
      </c>
      <c r="D81" s="2">
        <v>6</v>
      </c>
      <c r="E81" s="2">
        <v>150</v>
      </c>
      <c r="F81" s="12">
        <v>5032</v>
      </c>
      <c r="G81" s="3">
        <v>2</v>
      </c>
      <c r="H81" s="3"/>
      <c r="I81" s="3" t="s">
        <v>53</v>
      </c>
      <c r="J81" s="3"/>
      <c r="K81" s="3" t="s">
        <v>53</v>
      </c>
    </row>
    <row r="82" spans="1:11" x14ac:dyDescent="0.15">
      <c r="A82">
        <v>3005</v>
      </c>
      <c r="B82">
        <v>7</v>
      </c>
      <c r="D82" s="2">
        <v>5</v>
      </c>
      <c r="E82">
        <v>350</v>
      </c>
      <c r="F82" s="13">
        <v>5005</v>
      </c>
      <c r="G82" s="3">
        <v>3</v>
      </c>
      <c r="H82" s="14"/>
      <c r="I82" s="14" t="s">
        <v>53</v>
      </c>
      <c r="J82" s="14"/>
      <c r="K82" s="14" t="s">
        <v>53</v>
      </c>
    </row>
    <row r="83" spans="1:11" x14ac:dyDescent="0.15">
      <c r="A83">
        <v>3006</v>
      </c>
      <c r="B83">
        <v>7</v>
      </c>
      <c r="D83" s="2">
        <v>6</v>
      </c>
      <c r="E83">
        <v>350</v>
      </c>
      <c r="F83" s="13">
        <v>5018</v>
      </c>
      <c r="G83" s="3">
        <v>3</v>
      </c>
      <c r="H83" s="3"/>
      <c r="I83" s="3" t="s">
        <v>53</v>
      </c>
      <c r="J83" s="3"/>
      <c r="K83" s="3" t="s">
        <v>53</v>
      </c>
    </row>
    <row r="84" spans="1:11" x14ac:dyDescent="0.15">
      <c r="A84">
        <v>3007</v>
      </c>
      <c r="B84">
        <v>7</v>
      </c>
      <c r="D84" s="2">
        <v>7</v>
      </c>
      <c r="E84">
        <v>350</v>
      </c>
      <c r="F84" s="13">
        <v>5039</v>
      </c>
      <c r="G84" s="14">
        <v>4</v>
      </c>
      <c r="H84" s="3"/>
      <c r="I84" s="3" t="s">
        <v>53</v>
      </c>
      <c r="J84" s="3"/>
      <c r="K84" s="3" t="s">
        <v>53</v>
      </c>
    </row>
    <row r="85" spans="1:11" x14ac:dyDescent="0.15">
      <c r="A85">
        <v>3008</v>
      </c>
      <c r="B85">
        <v>7</v>
      </c>
      <c r="D85" s="2">
        <v>6</v>
      </c>
      <c r="E85">
        <v>350</v>
      </c>
      <c r="F85" s="13">
        <v>5040</v>
      </c>
      <c r="G85" s="3">
        <v>4</v>
      </c>
      <c r="H85" s="3"/>
      <c r="I85" s="3" t="s">
        <v>53</v>
      </c>
      <c r="J85" s="3"/>
      <c r="K85" s="3" t="s">
        <v>53</v>
      </c>
    </row>
    <row r="86" spans="1:11" x14ac:dyDescent="0.15">
      <c r="A86">
        <v>3009</v>
      </c>
      <c r="B86">
        <v>7</v>
      </c>
      <c r="D86" s="2">
        <v>7</v>
      </c>
      <c r="E86">
        <v>350</v>
      </c>
      <c r="F86" s="13">
        <v>5041</v>
      </c>
      <c r="G86" s="3">
        <v>5</v>
      </c>
      <c r="H86" s="3"/>
      <c r="I86" s="3" t="s">
        <v>53</v>
      </c>
      <c r="J86" s="3"/>
      <c r="K86" s="3" t="s">
        <v>53</v>
      </c>
    </row>
    <row r="87" spans="1:11" x14ac:dyDescent="0.15">
      <c r="A87">
        <v>3010</v>
      </c>
      <c r="B87">
        <v>7</v>
      </c>
      <c r="D87">
        <v>1</v>
      </c>
      <c r="E87">
        <v>350</v>
      </c>
      <c r="F87" s="13">
        <v>5047</v>
      </c>
      <c r="G87" s="3">
        <v>5</v>
      </c>
      <c r="H87" s="3"/>
      <c r="I87" s="3" t="s">
        <v>53</v>
      </c>
      <c r="J87" s="3"/>
      <c r="K87" s="3" t="s">
        <v>53</v>
      </c>
    </row>
    <row r="88" spans="1:11" x14ac:dyDescent="0.15">
      <c r="A88">
        <v>3011</v>
      </c>
      <c r="B88">
        <v>7</v>
      </c>
      <c r="D88">
        <v>6</v>
      </c>
      <c r="E88">
        <v>800</v>
      </c>
      <c r="F88" s="15">
        <v>5011</v>
      </c>
      <c r="G88" s="3">
        <v>5</v>
      </c>
      <c r="H88" s="3"/>
      <c r="I88" s="3" t="s">
        <v>53</v>
      </c>
      <c r="J88" s="3"/>
      <c r="K88" s="3" t="s">
        <v>53</v>
      </c>
    </row>
    <row r="89" spans="1:11" x14ac:dyDescent="0.15">
      <c r="A89">
        <v>3012</v>
      </c>
      <c r="B89">
        <v>7</v>
      </c>
      <c r="D89">
        <v>7</v>
      </c>
      <c r="E89">
        <v>800</v>
      </c>
      <c r="F89" s="15">
        <v>5062</v>
      </c>
      <c r="G89" s="3">
        <v>5</v>
      </c>
      <c r="H89" s="3"/>
      <c r="I89" s="3" t="s">
        <v>53</v>
      </c>
      <c r="J89" s="3"/>
      <c r="K89" s="3" t="s">
        <v>53</v>
      </c>
    </row>
    <row r="90" spans="1:11" x14ac:dyDescent="0.15">
      <c r="A90">
        <v>3013</v>
      </c>
      <c r="B90">
        <v>7</v>
      </c>
      <c r="D90">
        <v>4</v>
      </c>
      <c r="E90">
        <v>800</v>
      </c>
      <c r="F90" s="15">
        <v>5010</v>
      </c>
      <c r="G90" s="3">
        <v>6</v>
      </c>
      <c r="H90" s="3"/>
      <c r="I90" s="3" t="s">
        <v>53</v>
      </c>
      <c r="J90" s="3"/>
      <c r="K90" s="3" t="s">
        <v>53</v>
      </c>
    </row>
    <row r="91" spans="1:11" x14ac:dyDescent="0.15">
      <c r="A91">
        <v>3014</v>
      </c>
      <c r="B91">
        <v>7</v>
      </c>
      <c r="D91">
        <v>5</v>
      </c>
      <c r="E91">
        <v>800</v>
      </c>
      <c r="F91" s="15">
        <v>5060</v>
      </c>
      <c r="G91" s="3">
        <v>6</v>
      </c>
      <c r="H91" s="3"/>
      <c r="I91" s="3"/>
      <c r="J91" s="3"/>
      <c r="K91" s="3" t="s">
        <v>53</v>
      </c>
    </row>
    <row r="92" spans="1:11" x14ac:dyDescent="0.15">
      <c r="A92">
        <v>3015</v>
      </c>
      <c r="B92">
        <v>7</v>
      </c>
      <c r="D92">
        <v>4</v>
      </c>
      <c r="E92">
        <v>800</v>
      </c>
      <c r="F92" s="15">
        <v>5063</v>
      </c>
      <c r="G92" s="3">
        <v>8</v>
      </c>
      <c r="H92" s="3"/>
      <c r="I92" s="3"/>
      <c r="J92" s="3"/>
      <c r="K92" s="3" t="s">
        <v>53</v>
      </c>
    </row>
    <row r="93" spans="1:11" x14ac:dyDescent="0.15">
      <c r="A93">
        <v>3016</v>
      </c>
      <c r="B93">
        <v>7</v>
      </c>
      <c r="D93">
        <v>1</v>
      </c>
      <c r="E93">
        <v>800</v>
      </c>
      <c r="F93" s="15">
        <v>5053</v>
      </c>
      <c r="G93" s="3">
        <v>8</v>
      </c>
      <c r="H93" s="3"/>
      <c r="I93" s="3"/>
      <c r="J93" s="3"/>
      <c r="K93" s="3" t="s">
        <v>53</v>
      </c>
    </row>
    <row r="94" spans="1:11" x14ac:dyDescent="0.15">
      <c r="A94">
        <v>3017</v>
      </c>
      <c r="B94">
        <v>7</v>
      </c>
      <c r="D94">
        <v>5</v>
      </c>
      <c r="E94">
        <v>400</v>
      </c>
      <c r="F94" s="12">
        <v>5001</v>
      </c>
      <c r="G94" s="3">
        <v>3</v>
      </c>
      <c r="H94" s="12">
        <v>5029</v>
      </c>
      <c r="I94" s="3">
        <v>6</v>
      </c>
      <c r="J94" s="3"/>
      <c r="K94" s="3" t="s">
        <v>53</v>
      </c>
    </row>
    <row r="95" spans="1:11" x14ac:dyDescent="0.15">
      <c r="A95">
        <v>3018</v>
      </c>
      <c r="B95">
        <v>7</v>
      </c>
      <c r="D95">
        <v>6</v>
      </c>
      <c r="E95">
        <v>400</v>
      </c>
      <c r="F95" s="12">
        <v>5006</v>
      </c>
      <c r="G95" s="3">
        <v>4</v>
      </c>
      <c r="H95" s="12">
        <v>5032</v>
      </c>
      <c r="I95" s="3">
        <v>5</v>
      </c>
      <c r="J95" s="3"/>
      <c r="K95" s="3" t="s">
        <v>53</v>
      </c>
    </row>
    <row r="96" spans="1:11" x14ac:dyDescent="0.15">
      <c r="A96">
        <v>3019</v>
      </c>
      <c r="B96">
        <v>7</v>
      </c>
      <c r="D96">
        <v>7</v>
      </c>
      <c r="E96">
        <v>800</v>
      </c>
      <c r="F96" s="13">
        <v>5005</v>
      </c>
      <c r="G96" s="3">
        <v>5</v>
      </c>
      <c r="H96" s="13">
        <v>5040</v>
      </c>
      <c r="I96" s="3">
        <v>5</v>
      </c>
      <c r="J96" s="3"/>
      <c r="K96" s="3" t="s">
        <v>53</v>
      </c>
    </row>
    <row r="97" spans="1:11" x14ac:dyDescent="0.15">
      <c r="A97">
        <v>3020</v>
      </c>
      <c r="B97">
        <v>7</v>
      </c>
      <c r="D97">
        <v>6</v>
      </c>
      <c r="E97">
        <v>800</v>
      </c>
      <c r="F97" s="13">
        <v>5018</v>
      </c>
      <c r="G97" s="3">
        <v>5</v>
      </c>
      <c r="H97" s="13">
        <v>5041</v>
      </c>
      <c r="I97" s="3">
        <v>5</v>
      </c>
      <c r="J97" s="3"/>
      <c r="K97" s="3" t="s">
        <v>53</v>
      </c>
    </row>
    <row r="98" spans="1:11" x14ac:dyDescent="0.15">
      <c r="A98">
        <v>3021</v>
      </c>
      <c r="B98">
        <v>7</v>
      </c>
      <c r="D98">
        <v>7</v>
      </c>
      <c r="E98">
        <v>800</v>
      </c>
      <c r="F98" s="13">
        <v>5039</v>
      </c>
      <c r="G98" s="3">
        <v>5</v>
      </c>
      <c r="H98" s="13">
        <v>5047</v>
      </c>
      <c r="I98" s="3">
        <v>5</v>
      </c>
      <c r="J98" s="3"/>
      <c r="K98" s="3" t="s">
        <v>53</v>
      </c>
    </row>
    <row r="99" spans="1:11" x14ac:dyDescent="0.15">
      <c r="A99">
        <v>3022</v>
      </c>
      <c r="B99">
        <v>7</v>
      </c>
      <c r="D99">
        <v>6</v>
      </c>
      <c r="E99">
        <v>1250</v>
      </c>
      <c r="F99" s="15">
        <v>5011</v>
      </c>
      <c r="G99" s="3">
        <v>6</v>
      </c>
      <c r="H99" s="15">
        <v>5062</v>
      </c>
      <c r="I99" s="3">
        <v>6</v>
      </c>
      <c r="J99" s="3"/>
      <c r="K99" s="3" t="s">
        <v>53</v>
      </c>
    </row>
    <row r="100" spans="1:11" x14ac:dyDescent="0.15">
      <c r="A100">
        <v>3023</v>
      </c>
      <c r="B100">
        <v>7</v>
      </c>
      <c r="D100">
        <v>7</v>
      </c>
      <c r="E100">
        <v>1250</v>
      </c>
      <c r="F100" s="15">
        <v>5010</v>
      </c>
      <c r="G100" s="3">
        <v>4</v>
      </c>
      <c r="H100" s="15">
        <v>5053</v>
      </c>
      <c r="I100" s="3">
        <v>8</v>
      </c>
      <c r="J100" s="3"/>
      <c r="K100" s="3" t="s">
        <v>53</v>
      </c>
    </row>
    <row r="101" spans="1:11" x14ac:dyDescent="0.15">
      <c r="A101">
        <v>3024</v>
      </c>
      <c r="B101">
        <v>7</v>
      </c>
      <c r="D101">
        <v>1</v>
      </c>
      <c r="E101">
        <v>1250</v>
      </c>
      <c r="F101" s="15">
        <v>5060</v>
      </c>
      <c r="G101" s="3">
        <v>5</v>
      </c>
      <c r="H101" s="15">
        <v>5063</v>
      </c>
      <c r="I101" s="3">
        <v>5</v>
      </c>
      <c r="J101" s="3"/>
      <c r="K101" s="3" t="s">
        <v>53</v>
      </c>
    </row>
    <row r="102" spans="1:11" x14ac:dyDescent="0.15">
      <c r="A102">
        <v>3025</v>
      </c>
      <c r="B102">
        <v>7</v>
      </c>
      <c r="D102">
        <v>4</v>
      </c>
      <c r="E102">
        <v>650</v>
      </c>
      <c r="F102" s="13">
        <v>5005</v>
      </c>
      <c r="G102" s="3">
        <v>6</v>
      </c>
      <c r="H102" s="12">
        <v>5001</v>
      </c>
      <c r="I102" s="3">
        <v>4</v>
      </c>
      <c r="J102" s="3"/>
      <c r="K102" s="3"/>
    </row>
    <row r="103" spans="1:11" x14ac:dyDescent="0.15">
      <c r="A103">
        <v>3026</v>
      </c>
      <c r="B103">
        <v>7</v>
      </c>
      <c r="D103">
        <v>5</v>
      </c>
      <c r="E103">
        <v>650</v>
      </c>
      <c r="F103" s="13">
        <v>5018</v>
      </c>
      <c r="G103" s="3">
        <v>6</v>
      </c>
      <c r="H103" s="12">
        <v>5001</v>
      </c>
      <c r="I103" s="3">
        <v>4</v>
      </c>
      <c r="J103" s="3"/>
      <c r="K103" s="3"/>
    </row>
    <row r="104" spans="1:11" x14ac:dyDescent="0.15">
      <c r="A104">
        <v>3027</v>
      </c>
      <c r="B104">
        <v>7</v>
      </c>
      <c r="D104">
        <v>4</v>
      </c>
      <c r="E104">
        <v>650</v>
      </c>
      <c r="F104" s="13">
        <v>5039</v>
      </c>
      <c r="G104" s="3">
        <v>6</v>
      </c>
      <c r="H104" s="12">
        <v>5006</v>
      </c>
      <c r="I104" s="3">
        <v>4</v>
      </c>
      <c r="J104" s="3"/>
      <c r="K104" s="3"/>
    </row>
    <row r="105" spans="1:11" x14ac:dyDescent="0.15">
      <c r="A105">
        <v>3028</v>
      </c>
      <c r="B105">
        <v>7</v>
      </c>
      <c r="D105">
        <v>5</v>
      </c>
      <c r="E105">
        <v>650</v>
      </c>
      <c r="F105" s="13">
        <v>5040</v>
      </c>
      <c r="G105" s="3">
        <v>6</v>
      </c>
      <c r="H105" s="12">
        <v>5006</v>
      </c>
      <c r="I105" s="3">
        <v>4</v>
      </c>
      <c r="J105" s="3"/>
      <c r="K105" s="3"/>
    </row>
    <row r="106" spans="1:11" x14ac:dyDescent="0.15">
      <c r="A106">
        <v>3029</v>
      </c>
      <c r="B106">
        <v>7</v>
      </c>
      <c r="D106">
        <v>7</v>
      </c>
      <c r="E106">
        <v>650</v>
      </c>
      <c r="F106" s="13">
        <v>5041</v>
      </c>
      <c r="G106" s="3">
        <v>6</v>
      </c>
      <c r="H106" s="12">
        <v>5029</v>
      </c>
      <c r="I106" s="3">
        <v>4</v>
      </c>
      <c r="J106" s="3"/>
      <c r="K106" s="3"/>
    </row>
    <row r="107" spans="1:11" x14ac:dyDescent="0.15">
      <c r="A107">
        <v>3030</v>
      </c>
      <c r="B107">
        <v>7</v>
      </c>
      <c r="D107">
        <v>6</v>
      </c>
      <c r="E107">
        <v>650</v>
      </c>
      <c r="F107" s="13">
        <v>5047</v>
      </c>
      <c r="G107" s="3">
        <v>6</v>
      </c>
      <c r="H107" s="12">
        <v>5032</v>
      </c>
      <c r="I107" s="3">
        <v>4</v>
      </c>
      <c r="J107" s="3"/>
      <c r="K107" s="3"/>
    </row>
    <row r="108" spans="1:11" x14ac:dyDescent="0.15">
      <c r="A108">
        <v>3031</v>
      </c>
      <c r="B108">
        <v>7</v>
      </c>
      <c r="D108">
        <v>7</v>
      </c>
      <c r="E108">
        <v>1000</v>
      </c>
      <c r="F108" s="13">
        <v>5005</v>
      </c>
      <c r="G108" s="3">
        <v>5</v>
      </c>
      <c r="H108" s="13">
        <v>5040</v>
      </c>
      <c r="I108" s="3">
        <v>5</v>
      </c>
      <c r="J108" s="12">
        <v>5029</v>
      </c>
      <c r="K108" s="3">
        <v>3</v>
      </c>
    </row>
    <row r="109" spans="1:11" x14ac:dyDescent="0.15">
      <c r="A109">
        <v>3032</v>
      </c>
      <c r="B109">
        <v>7</v>
      </c>
      <c r="D109">
        <v>6</v>
      </c>
      <c r="E109">
        <v>1000</v>
      </c>
      <c r="F109" s="13">
        <v>5018</v>
      </c>
      <c r="G109" s="3">
        <v>5</v>
      </c>
      <c r="H109" s="13">
        <v>5039</v>
      </c>
      <c r="I109" s="3">
        <v>5</v>
      </c>
      <c r="J109" s="12">
        <v>5032</v>
      </c>
      <c r="K109" s="3">
        <v>3</v>
      </c>
    </row>
    <row r="110" spans="1:11" x14ac:dyDescent="0.15">
      <c r="A110">
        <v>3033</v>
      </c>
      <c r="B110">
        <v>7</v>
      </c>
      <c r="D110">
        <v>7</v>
      </c>
      <c r="E110">
        <v>1150</v>
      </c>
      <c r="F110" s="15">
        <v>5011</v>
      </c>
      <c r="G110" s="3">
        <v>8</v>
      </c>
      <c r="H110" s="13">
        <v>5005</v>
      </c>
      <c r="I110" s="3">
        <v>6</v>
      </c>
      <c r="J110" s="12">
        <v>5001</v>
      </c>
      <c r="K110" s="3">
        <v>4</v>
      </c>
    </row>
    <row r="111" spans="1:11" x14ac:dyDescent="0.15">
      <c r="A111">
        <v>3034</v>
      </c>
      <c r="B111">
        <v>7</v>
      </c>
      <c r="D111">
        <v>1</v>
      </c>
      <c r="E111">
        <v>1150</v>
      </c>
      <c r="F111" s="15">
        <v>5062</v>
      </c>
      <c r="G111" s="3">
        <v>8</v>
      </c>
      <c r="H111" s="13">
        <v>5018</v>
      </c>
      <c r="I111" s="3">
        <v>6</v>
      </c>
      <c r="J111" s="12">
        <v>5006</v>
      </c>
      <c r="K111" s="3">
        <v>4</v>
      </c>
    </row>
    <row r="112" spans="1:11" x14ac:dyDescent="0.15">
      <c r="A112">
        <v>3035</v>
      </c>
      <c r="B112">
        <v>7</v>
      </c>
      <c r="D112">
        <v>4</v>
      </c>
      <c r="E112">
        <v>1150</v>
      </c>
      <c r="F112" s="15">
        <v>5010</v>
      </c>
      <c r="G112" s="3">
        <v>8</v>
      </c>
      <c r="H112" s="13">
        <v>5039</v>
      </c>
      <c r="I112" s="3">
        <v>6</v>
      </c>
      <c r="J112" s="12">
        <v>5029</v>
      </c>
      <c r="K112" s="3">
        <v>4</v>
      </c>
    </row>
    <row r="113" spans="1:11" x14ac:dyDescent="0.15">
      <c r="A113">
        <v>3036</v>
      </c>
      <c r="B113">
        <v>7</v>
      </c>
      <c r="D113">
        <v>5</v>
      </c>
      <c r="E113">
        <v>1150</v>
      </c>
      <c r="F113" s="15">
        <v>5060</v>
      </c>
      <c r="G113" s="3">
        <v>8</v>
      </c>
      <c r="H113" s="13">
        <v>5040</v>
      </c>
      <c r="I113" s="3">
        <v>6</v>
      </c>
      <c r="J113" s="12">
        <v>5032</v>
      </c>
      <c r="K113" s="3">
        <v>4</v>
      </c>
    </row>
    <row r="114" spans="1:11" x14ac:dyDescent="0.15">
      <c r="A114">
        <v>3037</v>
      </c>
      <c r="B114">
        <v>7</v>
      </c>
      <c r="D114">
        <v>4</v>
      </c>
      <c r="E114">
        <v>1150</v>
      </c>
      <c r="F114" s="15">
        <v>5063</v>
      </c>
      <c r="G114" s="3">
        <v>8</v>
      </c>
      <c r="H114" s="13">
        <v>5041</v>
      </c>
      <c r="I114" s="3">
        <v>6</v>
      </c>
      <c r="J114" s="12">
        <v>5001</v>
      </c>
      <c r="K114" s="3">
        <v>4</v>
      </c>
    </row>
    <row r="115" spans="1:11" x14ac:dyDescent="0.15">
      <c r="A115">
        <v>3038</v>
      </c>
      <c r="B115">
        <v>7</v>
      </c>
      <c r="D115">
        <v>5</v>
      </c>
      <c r="E115">
        <v>1150</v>
      </c>
      <c r="F115" s="15">
        <v>5053</v>
      </c>
      <c r="G115" s="3">
        <v>8</v>
      </c>
      <c r="H115" s="13">
        <v>5047</v>
      </c>
      <c r="I115" s="3">
        <v>6</v>
      </c>
      <c r="J115" s="12">
        <v>5006</v>
      </c>
      <c r="K115" s="3">
        <v>4</v>
      </c>
    </row>
    <row r="116" spans="1:11" x14ac:dyDescent="0.15">
      <c r="A116">
        <v>3039</v>
      </c>
      <c r="B116">
        <v>7</v>
      </c>
      <c r="D116">
        <v>4</v>
      </c>
      <c r="E116">
        <v>1350</v>
      </c>
      <c r="F116" s="15">
        <v>5011</v>
      </c>
      <c r="G116" s="3">
        <v>8</v>
      </c>
      <c r="H116" s="15">
        <v>5062</v>
      </c>
      <c r="I116" s="3">
        <v>8</v>
      </c>
      <c r="J116" s="13">
        <v>5005</v>
      </c>
      <c r="K116" s="3">
        <v>6</v>
      </c>
    </row>
    <row r="117" spans="1:11" x14ac:dyDescent="0.15">
      <c r="A117">
        <v>3040</v>
      </c>
      <c r="B117">
        <v>7</v>
      </c>
      <c r="D117">
        <v>1</v>
      </c>
      <c r="E117">
        <v>1350</v>
      </c>
      <c r="F117" s="15">
        <v>5010</v>
      </c>
      <c r="G117" s="3">
        <v>8</v>
      </c>
      <c r="H117" s="15">
        <v>5053</v>
      </c>
      <c r="I117" s="3">
        <v>8</v>
      </c>
      <c r="J117" s="13">
        <v>5018</v>
      </c>
      <c r="K117" s="3">
        <v>6</v>
      </c>
    </row>
    <row r="118" spans="1:11" x14ac:dyDescent="0.15">
      <c r="A118">
        <v>3041</v>
      </c>
      <c r="B118">
        <v>7</v>
      </c>
      <c r="D118">
        <v>5</v>
      </c>
      <c r="E118">
        <v>1350</v>
      </c>
      <c r="F118" s="15">
        <v>5060</v>
      </c>
      <c r="G118" s="3">
        <v>8</v>
      </c>
      <c r="H118" s="15">
        <v>5063</v>
      </c>
      <c r="I118" s="3">
        <v>8</v>
      </c>
      <c r="J118" s="13">
        <v>5039</v>
      </c>
      <c r="K118" s="3">
        <v>6</v>
      </c>
    </row>
    <row r="119" spans="1:11" x14ac:dyDescent="0.15">
      <c r="A119">
        <v>3042</v>
      </c>
      <c r="B119">
        <v>7</v>
      </c>
      <c r="D119">
        <v>1</v>
      </c>
      <c r="E119">
        <v>1350</v>
      </c>
      <c r="F119" s="15">
        <v>5011</v>
      </c>
      <c r="G119" s="3">
        <v>8</v>
      </c>
      <c r="H119" s="15">
        <v>5062</v>
      </c>
      <c r="I119" s="3">
        <v>8</v>
      </c>
      <c r="J119" s="13">
        <v>5040</v>
      </c>
      <c r="K119" s="3">
        <v>6</v>
      </c>
    </row>
    <row r="120" spans="1:11" x14ac:dyDescent="0.15">
      <c r="A120">
        <v>3043</v>
      </c>
      <c r="B120">
        <v>7</v>
      </c>
      <c r="D120">
        <v>6</v>
      </c>
      <c r="E120">
        <v>1350</v>
      </c>
      <c r="F120" s="15">
        <v>5010</v>
      </c>
      <c r="G120" s="3">
        <v>8</v>
      </c>
      <c r="H120" s="15">
        <v>5053</v>
      </c>
      <c r="I120" s="3">
        <v>8</v>
      </c>
      <c r="J120" s="13">
        <v>5041</v>
      </c>
      <c r="K120" s="3">
        <v>6</v>
      </c>
    </row>
    <row r="121" spans="1:11" x14ac:dyDescent="0.15">
      <c r="A121">
        <v>3044</v>
      </c>
      <c r="B121">
        <v>7</v>
      </c>
      <c r="D121">
        <v>7</v>
      </c>
      <c r="E121">
        <v>1350</v>
      </c>
      <c r="F121" s="15">
        <v>5060</v>
      </c>
      <c r="G121" s="3">
        <v>8</v>
      </c>
      <c r="H121" s="15">
        <v>5063</v>
      </c>
      <c r="I121" s="3">
        <v>8</v>
      </c>
      <c r="J121" s="13">
        <v>5047</v>
      </c>
      <c r="K121" s="3">
        <v>6</v>
      </c>
    </row>
    <row r="122" spans="1:11" x14ac:dyDescent="0.15">
      <c r="A122">
        <v>3045</v>
      </c>
      <c r="B122">
        <v>7</v>
      </c>
      <c r="D122">
        <v>4</v>
      </c>
      <c r="E122">
        <v>1800</v>
      </c>
      <c r="F122" s="15">
        <v>5011</v>
      </c>
      <c r="G122" s="3">
        <v>8</v>
      </c>
      <c r="H122" s="15">
        <v>5010</v>
      </c>
      <c r="I122" s="3">
        <v>8</v>
      </c>
      <c r="J122" s="15">
        <v>5060</v>
      </c>
      <c r="K122" s="3">
        <v>8</v>
      </c>
    </row>
    <row r="123" spans="1:11" x14ac:dyDescent="0.15">
      <c r="A123">
        <v>3046</v>
      </c>
      <c r="B123">
        <v>7</v>
      </c>
      <c r="D123">
        <v>5</v>
      </c>
      <c r="E123">
        <v>1800</v>
      </c>
      <c r="F123" s="15">
        <v>5062</v>
      </c>
      <c r="G123" s="3">
        <v>8</v>
      </c>
      <c r="H123" s="15">
        <v>5063</v>
      </c>
      <c r="I123" s="3">
        <v>8</v>
      </c>
      <c r="J123" s="15">
        <v>5053</v>
      </c>
      <c r="K123" s="3">
        <v>8</v>
      </c>
    </row>
    <row r="124" spans="1:11" x14ac:dyDescent="0.15">
      <c r="A124">
        <v>3047</v>
      </c>
      <c r="B124">
        <v>7</v>
      </c>
      <c r="D124">
        <v>1</v>
      </c>
      <c r="E124">
        <v>1800</v>
      </c>
      <c r="F124" s="15">
        <v>5011</v>
      </c>
      <c r="G124" s="3">
        <v>8</v>
      </c>
      <c r="H124" s="15">
        <v>5062</v>
      </c>
      <c r="I124" s="3">
        <v>8</v>
      </c>
      <c r="J124" s="15">
        <v>5060</v>
      </c>
      <c r="K124" s="3">
        <v>8</v>
      </c>
    </row>
    <row r="125" spans="1:11" x14ac:dyDescent="0.15">
      <c r="A125">
        <v>3048</v>
      </c>
      <c r="B125">
        <v>7</v>
      </c>
      <c r="D125">
        <v>1</v>
      </c>
      <c r="E125">
        <v>1800</v>
      </c>
      <c r="F125" s="15">
        <v>5011</v>
      </c>
      <c r="G125" s="3">
        <v>8</v>
      </c>
      <c r="H125" s="15">
        <v>5062</v>
      </c>
      <c r="I125" s="3">
        <v>8</v>
      </c>
      <c r="J125" s="15">
        <v>5063</v>
      </c>
      <c r="K125" s="3">
        <v>8</v>
      </c>
    </row>
    <row r="126" spans="1:11" x14ac:dyDescent="0.15">
      <c r="A126">
        <v>3049</v>
      </c>
      <c r="B126">
        <v>7</v>
      </c>
      <c r="D126">
        <v>1</v>
      </c>
      <c r="E126">
        <v>1800</v>
      </c>
      <c r="F126" s="15">
        <v>5060</v>
      </c>
      <c r="G126" s="3">
        <v>8</v>
      </c>
      <c r="H126" s="15">
        <v>5063</v>
      </c>
      <c r="I126" s="3">
        <v>8</v>
      </c>
      <c r="J126" s="15">
        <v>5010</v>
      </c>
      <c r="K126" s="3">
        <v>8</v>
      </c>
    </row>
    <row r="127" spans="1:11" x14ac:dyDescent="0.15">
      <c r="A127">
        <v>3050</v>
      </c>
      <c r="B127">
        <v>7</v>
      </c>
      <c r="D127">
        <v>1</v>
      </c>
      <c r="E127">
        <v>1800</v>
      </c>
      <c r="F127" s="15">
        <v>5060</v>
      </c>
      <c r="G127" s="3">
        <v>8</v>
      </c>
      <c r="H127" s="15">
        <v>5063</v>
      </c>
      <c r="I127" s="3">
        <v>8</v>
      </c>
      <c r="J127" s="15">
        <v>5053</v>
      </c>
      <c r="K127" s="3">
        <v>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8"/>
  <sheetViews>
    <sheetView topLeftCell="G1" workbookViewId="0">
      <selection activeCell="L20" sqref="L20"/>
    </sheetView>
  </sheetViews>
  <sheetFormatPr defaultRowHeight="13.5" x14ac:dyDescent="0.15"/>
  <cols>
    <col min="1" max="1" width="11.125" bestFit="1" customWidth="1"/>
    <col min="2" max="2" width="12.75" bestFit="1" customWidth="1"/>
    <col min="3" max="3" width="15.25" customWidth="1"/>
    <col min="4" max="4" width="14.125" bestFit="1" customWidth="1"/>
    <col min="5" max="5" width="9.5" bestFit="1" customWidth="1"/>
    <col min="6" max="6" width="8.25" bestFit="1" customWidth="1"/>
    <col min="7" max="7" width="14.125" bestFit="1" customWidth="1"/>
    <col min="8" max="8" width="8.25" bestFit="1" customWidth="1"/>
    <col min="9" max="9" width="14.125" bestFit="1" customWidth="1"/>
    <col min="10" max="10" width="8.25" bestFit="1" customWidth="1"/>
    <col min="11" max="11" width="14.125" bestFit="1" customWidth="1"/>
    <col min="12" max="14" width="10" bestFit="1" customWidth="1"/>
    <col min="17" max="17" width="10.5" bestFit="1" customWidth="1"/>
  </cols>
  <sheetData>
    <row r="1" spans="1:26" x14ac:dyDescent="0.1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24</v>
      </c>
      <c r="M1" s="1" t="s">
        <v>25</v>
      </c>
      <c r="N1" s="1" t="s">
        <v>26</v>
      </c>
      <c r="P1" t="s">
        <v>30</v>
      </c>
      <c r="Q1" t="s">
        <v>30</v>
      </c>
    </row>
    <row r="2" spans="1:26" x14ac:dyDescent="0.15">
      <c r="A2" t="s">
        <v>11</v>
      </c>
      <c r="B2" t="s">
        <v>11</v>
      </c>
      <c r="C2" t="s">
        <v>12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  <c r="K2" t="s">
        <v>11</v>
      </c>
      <c r="L2" s="1"/>
      <c r="M2" s="1"/>
      <c r="N2" s="1"/>
      <c r="P2" t="s">
        <v>31</v>
      </c>
      <c r="Q2" t="s">
        <v>32</v>
      </c>
    </row>
    <row r="3" spans="1:26" x14ac:dyDescent="0.1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22</v>
      </c>
      <c r="K3" t="s">
        <v>23</v>
      </c>
      <c r="L3" s="1" t="s">
        <v>27</v>
      </c>
      <c r="M3" s="1" t="s">
        <v>28</v>
      </c>
      <c r="N3" s="1" t="s">
        <v>29</v>
      </c>
      <c r="P3" s="1" t="s">
        <v>33</v>
      </c>
      <c r="Q3" s="1" t="s">
        <v>34</v>
      </c>
      <c r="R3" s="1" t="s">
        <v>35</v>
      </c>
      <c r="S3" s="1" t="s">
        <v>54</v>
      </c>
      <c r="T3" s="1" t="s">
        <v>55</v>
      </c>
      <c r="U3" s="3">
        <v>1</v>
      </c>
      <c r="V3" s="3">
        <v>1</v>
      </c>
      <c r="W3" s="3">
        <v>2</v>
      </c>
      <c r="X3" s="3">
        <v>2</v>
      </c>
      <c r="Y3" s="3">
        <v>3</v>
      </c>
      <c r="Z3" s="3">
        <v>3</v>
      </c>
    </row>
    <row r="4" spans="1:26" x14ac:dyDescent="0.15">
      <c r="A4">
        <v>1001</v>
      </c>
      <c r="B4">
        <v>5</v>
      </c>
      <c r="D4" s="2">
        <v>1</v>
      </c>
      <c r="E4" s="2">
        <v>1500</v>
      </c>
      <c r="F4" s="5">
        <v>5001</v>
      </c>
      <c r="G4">
        <v>1</v>
      </c>
      <c r="I4" t="s">
        <v>53</v>
      </c>
      <c r="K4" t="s">
        <v>53</v>
      </c>
      <c r="L4" t="str">
        <f>VLOOKUP(F4,硬币表,3,FALSE)</f>
        <v>铜锤</v>
      </c>
      <c r="P4" s="5">
        <v>5001</v>
      </c>
      <c r="R4" s="5" t="s">
        <v>56</v>
      </c>
      <c r="S4">
        <f>COUNTIF($F$4:$K$128,P4)</f>
        <v>12</v>
      </c>
      <c r="T4">
        <f>SUMIF($F$4:$F$128,P4,$G$4:$G$128)+SUMIF($H$4:$H$128,P4,$I$4:$I$128)+SUMIF($J$4:$J$128,P4,$K$4:$K$128)</f>
        <v>40</v>
      </c>
      <c r="U4" s="9">
        <f>COUNTIF($F$4:$K$43,P4)</f>
        <v>6</v>
      </c>
      <c r="V4" s="9">
        <f>SUMIF($F$4:$F$43,P4,$G$4:$G$43)+SUMIF($H$4:$H$43,P4,$I$4:$I$43)+SUMIF($J$4:$J$43,P4,$K$4:$K$43)</f>
        <v>20</v>
      </c>
      <c r="W4" s="3">
        <f>COUNTIF($F$44:$K$78,P4)</f>
        <v>0</v>
      </c>
      <c r="X4" s="3">
        <f>SUMIF($F$44:$F$78,P4,$G$44:$G$78)+SUMIF($H$44:$H$78,P4,$I$44:$I$78)+SUMIF($J$44:$J$78,P4,$K$44:$K$78)</f>
        <v>0</v>
      </c>
      <c r="Y4" s="9">
        <f>COUNTIF($F$79:$K$128,P4)</f>
        <v>6</v>
      </c>
      <c r="Z4" s="9">
        <f>SUMIF($F$79:$F$128,P4,$G$79:$G$128)+SUMIF($H$79:$H$128,P4,$I$79:$I$128)+SUMIF($J$79:$J$128,P4,$K$79:$K$128)</f>
        <v>20</v>
      </c>
    </row>
    <row r="5" spans="1:26" x14ac:dyDescent="0.15">
      <c r="A5">
        <v>1002</v>
      </c>
      <c r="B5">
        <v>5</v>
      </c>
      <c r="D5" s="2">
        <v>2</v>
      </c>
      <c r="E5" s="2">
        <v>2000</v>
      </c>
      <c r="F5" s="5">
        <v>5006</v>
      </c>
      <c r="G5">
        <v>1</v>
      </c>
      <c r="I5" t="s">
        <v>53</v>
      </c>
      <c r="K5" t="s">
        <v>53</v>
      </c>
      <c r="L5" t="str">
        <f>VLOOKUP(F5,硬币表,3,FALSE)</f>
        <v>小雷公</v>
      </c>
      <c r="P5" s="5">
        <v>5006</v>
      </c>
      <c r="R5" s="5" t="s">
        <v>57</v>
      </c>
      <c r="S5">
        <f t="shared" ref="S5:S45" si="0">COUNTIF($F$4:$K$128,P5)</f>
        <v>12</v>
      </c>
      <c r="T5">
        <f t="shared" ref="T5:T45" si="1">SUMIF($F$4:$F$128,P5,$G$4:$G$128)+SUMIF($H$4:$H$128,P5,$I$4:$I$128)+SUMIF($J$4:$J$128,P5,$K$4:$K$128)</f>
        <v>42</v>
      </c>
      <c r="U5" s="9">
        <f t="shared" ref="U5:U45" si="2">COUNTIF($F$4:$K$43,P5)</f>
        <v>6</v>
      </c>
      <c r="V5" s="9">
        <f t="shared" ref="V5:V45" si="3">SUMIF($F$4:$F$43,P5,$G$4:$G$43)+SUMIF($H$4:$H$43,P5,$I$4:$I$43)+SUMIF($J$4:$J$43,P5,$K$4:$K$43)</f>
        <v>21</v>
      </c>
      <c r="W5" s="3">
        <f t="shared" ref="W5:W45" si="4">COUNTIF($F$44:$K$78,P5)</f>
        <v>0</v>
      </c>
      <c r="X5" s="3">
        <f t="shared" ref="X5:X45" si="5">SUMIF($F$44:$F$78,P5,$G$44:$G$78)+SUMIF($H$44:$H$78,P5,$I$44:$I$78)+SUMIF($J$44:$J$78,P5,$K$44:$K$78)</f>
        <v>0</v>
      </c>
      <c r="Y5" s="9">
        <f t="shared" ref="Y5:Y45" si="6">COUNTIF($F$79:$K$128,P5)</f>
        <v>6</v>
      </c>
      <c r="Z5" s="9">
        <f t="shared" ref="Z5:Z45" si="7">SUMIF($F$79:$F$128,P5,$G$79:$G$128)+SUMIF($H$79:$H$128,P5,$I$79:$I$128)+SUMIF($J$79:$J$128,P5,$K$79:$K$128)</f>
        <v>21</v>
      </c>
    </row>
    <row r="6" spans="1:26" x14ac:dyDescent="0.15">
      <c r="A6">
        <v>1003</v>
      </c>
      <c r="B6">
        <v>5</v>
      </c>
      <c r="D6" s="2">
        <v>3</v>
      </c>
      <c r="E6" s="2">
        <v>2500</v>
      </c>
      <c r="F6" s="5">
        <v>5020</v>
      </c>
      <c r="G6">
        <v>2</v>
      </c>
      <c r="I6" t="s">
        <v>53</v>
      </c>
      <c r="K6" t="s">
        <v>53</v>
      </c>
      <c r="L6" t="str">
        <f>VLOOKUP(F6,硬币表,3,FALSE)</f>
        <v>玲珑</v>
      </c>
      <c r="P6" s="5">
        <v>5020</v>
      </c>
      <c r="R6" s="5" t="s">
        <v>58</v>
      </c>
      <c r="S6">
        <f t="shared" si="0"/>
        <v>8</v>
      </c>
      <c r="T6">
        <f t="shared" si="1"/>
        <v>32</v>
      </c>
      <c r="U6" s="9">
        <f t="shared" si="2"/>
        <v>4</v>
      </c>
      <c r="V6" s="9">
        <f t="shared" si="3"/>
        <v>16</v>
      </c>
      <c r="W6" s="9">
        <f t="shared" si="4"/>
        <v>4</v>
      </c>
      <c r="X6" s="9">
        <f t="shared" si="5"/>
        <v>16</v>
      </c>
      <c r="Y6" s="3">
        <f t="shared" si="6"/>
        <v>0</v>
      </c>
      <c r="Z6" s="3">
        <f t="shared" si="7"/>
        <v>0</v>
      </c>
    </row>
    <row r="7" spans="1:26" x14ac:dyDescent="0.15">
      <c r="A7">
        <v>1004</v>
      </c>
      <c r="B7">
        <v>5</v>
      </c>
      <c r="D7" s="2">
        <v>4</v>
      </c>
      <c r="E7" s="2">
        <v>3000</v>
      </c>
      <c r="F7" s="5">
        <v>5021</v>
      </c>
      <c r="G7">
        <v>2</v>
      </c>
      <c r="I7" t="s">
        <v>53</v>
      </c>
      <c r="K7" t="s">
        <v>53</v>
      </c>
      <c r="L7" t="str">
        <f>VLOOKUP(F7,硬币表,3,FALSE)</f>
        <v>鬼猴儿</v>
      </c>
      <c r="P7" s="5">
        <v>5021</v>
      </c>
      <c r="R7" s="5" t="s">
        <v>59</v>
      </c>
      <c r="S7">
        <f t="shared" si="0"/>
        <v>8</v>
      </c>
      <c r="T7">
        <f t="shared" si="1"/>
        <v>30</v>
      </c>
      <c r="U7" s="9">
        <f t="shared" si="2"/>
        <v>4</v>
      </c>
      <c r="V7" s="9">
        <f t="shared" si="3"/>
        <v>15</v>
      </c>
      <c r="W7" s="9">
        <f t="shared" si="4"/>
        <v>4</v>
      </c>
      <c r="X7" s="9">
        <f t="shared" si="5"/>
        <v>15</v>
      </c>
      <c r="Y7" s="3">
        <f t="shared" si="6"/>
        <v>0</v>
      </c>
      <c r="Z7" s="3">
        <f t="shared" si="7"/>
        <v>0</v>
      </c>
    </row>
    <row r="8" spans="1:26" x14ac:dyDescent="0.15">
      <c r="A8">
        <v>1005</v>
      </c>
      <c r="B8">
        <v>5</v>
      </c>
      <c r="D8" s="2">
        <v>5</v>
      </c>
      <c r="E8" s="2">
        <v>3500</v>
      </c>
      <c r="F8" s="6">
        <v>5005</v>
      </c>
      <c r="G8">
        <v>3</v>
      </c>
      <c r="H8" s="2"/>
      <c r="I8" s="2" t="s">
        <v>53</v>
      </c>
      <c r="J8" s="2"/>
      <c r="K8" s="2" t="s">
        <v>53</v>
      </c>
      <c r="L8" t="str">
        <f>VLOOKUP(F8,硬币表,3,FALSE)</f>
        <v>魔化猫</v>
      </c>
      <c r="P8" s="5">
        <v>5027</v>
      </c>
      <c r="R8" s="5" t="s">
        <v>60</v>
      </c>
      <c r="S8">
        <f t="shared" si="0"/>
        <v>3</v>
      </c>
      <c r="T8">
        <f t="shared" si="1"/>
        <v>8</v>
      </c>
      <c r="U8" s="3">
        <f t="shared" si="2"/>
        <v>0</v>
      </c>
      <c r="V8" s="3">
        <f t="shared" si="3"/>
        <v>0</v>
      </c>
      <c r="W8" s="9">
        <f t="shared" si="4"/>
        <v>3</v>
      </c>
      <c r="X8" s="9">
        <f t="shared" si="5"/>
        <v>8</v>
      </c>
      <c r="Y8" s="3">
        <f t="shared" si="6"/>
        <v>0</v>
      </c>
      <c r="Z8" s="3">
        <f t="shared" si="7"/>
        <v>0</v>
      </c>
    </row>
    <row r="9" spans="1:26" x14ac:dyDescent="0.15">
      <c r="A9">
        <v>1006</v>
      </c>
      <c r="B9">
        <v>5</v>
      </c>
      <c r="D9" s="2">
        <v>1</v>
      </c>
      <c r="E9" s="2">
        <v>1500</v>
      </c>
      <c r="F9" s="6">
        <v>5018</v>
      </c>
      <c r="G9">
        <v>3</v>
      </c>
      <c r="I9" t="s">
        <v>53</v>
      </c>
      <c r="K9" t="s">
        <v>53</v>
      </c>
      <c r="L9" t="str">
        <f>VLOOKUP(F9,硬币表,3,FALSE)</f>
        <v>铁胆</v>
      </c>
      <c r="P9" s="5">
        <v>5028</v>
      </c>
      <c r="R9" s="5" t="s">
        <v>61</v>
      </c>
      <c r="S9">
        <f t="shared" si="0"/>
        <v>5</v>
      </c>
      <c r="T9">
        <f t="shared" si="1"/>
        <v>17</v>
      </c>
      <c r="U9" s="3">
        <f t="shared" si="2"/>
        <v>0</v>
      </c>
      <c r="V9" s="3">
        <f t="shared" si="3"/>
        <v>0</v>
      </c>
      <c r="W9" s="9">
        <f t="shared" ref="W9" si="8">COUNTIF($F$44:$K$78,P9)</f>
        <v>5</v>
      </c>
      <c r="X9" s="9">
        <f t="shared" ref="X9" si="9">SUMIF($F$44:$F$78,P9,$G$44:$G$78)+SUMIF($H$44:$H$78,P9,$I$44:$I$78)+SUMIF($J$44:$J$78,P9,$K$44:$K$78)</f>
        <v>17</v>
      </c>
      <c r="Y9" s="3">
        <f t="shared" si="6"/>
        <v>0</v>
      </c>
      <c r="Z9" s="3">
        <f t="shared" si="7"/>
        <v>0</v>
      </c>
    </row>
    <row r="10" spans="1:26" x14ac:dyDescent="0.15">
      <c r="A10">
        <v>1007</v>
      </c>
      <c r="B10">
        <v>5</v>
      </c>
      <c r="D10" s="2">
        <v>2</v>
      </c>
      <c r="E10" s="2">
        <v>2000</v>
      </c>
      <c r="F10" s="6">
        <v>5019</v>
      </c>
      <c r="G10" s="2">
        <v>4</v>
      </c>
      <c r="I10" t="s">
        <v>53</v>
      </c>
      <c r="K10" t="s">
        <v>53</v>
      </c>
      <c r="L10" t="str">
        <f>VLOOKUP(F10,硬币表,3,FALSE)</f>
        <v>追魂</v>
      </c>
      <c r="P10" s="5">
        <v>5029</v>
      </c>
      <c r="R10" s="5" t="s">
        <v>62</v>
      </c>
      <c r="S10">
        <f t="shared" si="0"/>
        <v>5</v>
      </c>
      <c r="T10">
        <f t="shared" si="1"/>
        <v>19</v>
      </c>
      <c r="U10" s="3">
        <f t="shared" si="2"/>
        <v>0</v>
      </c>
      <c r="V10" s="3">
        <f t="shared" si="3"/>
        <v>0</v>
      </c>
      <c r="W10" s="3">
        <f t="shared" si="4"/>
        <v>0</v>
      </c>
      <c r="X10" s="3">
        <f t="shared" si="5"/>
        <v>0</v>
      </c>
      <c r="Y10" s="9">
        <f t="shared" si="6"/>
        <v>5</v>
      </c>
      <c r="Z10" s="9">
        <f t="shared" si="7"/>
        <v>19</v>
      </c>
    </row>
    <row r="11" spans="1:26" x14ac:dyDescent="0.15">
      <c r="A11">
        <v>1008</v>
      </c>
      <c r="B11">
        <v>5</v>
      </c>
      <c r="D11" s="2">
        <v>3</v>
      </c>
      <c r="E11" s="2">
        <v>2500</v>
      </c>
      <c r="F11" s="6">
        <v>5022</v>
      </c>
      <c r="G11">
        <v>4</v>
      </c>
      <c r="I11" t="s">
        <v>53</v>
      </c>
      <c r="K11" t="s">
        <v>53</v>
      </c>
      <c r="L11" t="str">
        <f>VLOOKUP(F11,硬币表,3,FALSE)</f>
        <v>万劫鞭</v>
      </c>
      <c r="P11" s="5">
        <v>5032</v>
      </c>
      <c r="R11" s="5" t="s">
        <v>63</v>
      </c>
      <c r="S11">
        <f t="shared" si="0"/>
        <v>5</v>
      </c>
      <c r="T11">
        <f t="shared" si="1"/>
        <v>18</v>
      </c>
      <c r="U11" s="3">
        <f t="shared" si="2"/>
        <v>0</v>
      </c>
      <c r="V11" s="3">
        <f t="shared" si="3"/>
        <v>0</v>
      </c>
      <c r="W11" s="3">
        <f t="shared" si="4"/>
        <v>0</v>
      </c>
      <c r="X11" s="3">
        <f t="shared" si="5"/>
        <v>0</v>
      </c>
      <c r="Y11" s="9">
        <f t="shared" si="6"/>
        <v>5</v>
      </c>
      <c r="Z11" s="9">
        <f t="shared" si="7"/>
        <v>18</v>
      </c>
    </row>
    <row r="12" spans="1:26" ht="14.25" thickBot="1" x14ac:dyDescent="0.2">
      <c r="A12">
        <v>1009</v>
      </c>
      <c r="B12">
        <v>5</v>
      </c>
      <c r="D12" s="2">
        <v>4</v>
      </c>
      <c r="E12" s="2">
        <v>3000</v>
      </c>
      <c r="F12" s="6">
        <v>5024</v>
      </c>
      <c r="G12">
        <v>5</v>
      </c>
      <c r="I12" t="s">
        <v>53</v>
      </c>
      <c r="K12" t="s">
        <v>53</v>
      </c>
      <c r="L12" t="str">
        <f>VLOOKUP(F12,硬币表,3,FALSE)</f>
        <v>索命修罗</v>
      </c>
      <c r="P12" s="6">
        <v>5005</v>
      </c>
      <c r="R12" s="6" t="s">
        <v>64</v>
      </c>
      <c r="S12">
        <f t="shared" si="0"/>
        <v>11</v>
      </c>
      <c r="T12">
        <f t="shared" si="1"/>
        <v>57</v>
      </c>
      <c r="U12" s="10">
        <f t="shared" si="2"/>
        <v>5</v>
      </c>
      <c r="V12" s="10">
        <f t="shared" si="3"/>
        <v>26</v>
      </c>
      <c r="W12" s="3">
        <f t="shared" si="4"/>
        <v>0</v>
      </c>
      <c r="X12" s="3">
        <f t="shared" si="5"/>
        <v>0</v>
      </c>
      <c r="Y12" s="10">
        <f t="shared" si="6"/>
        <v>6</v>
      </c>
      <c r="Z12" s="10">
        <f t="shared" si="7"/>
        <v>31</v>
      </c>
    </row>
    <row r="13" spans="1:26" ht="15" thickTop="1" thickBot="1" x14ac:dyDescent="0.2">
      <c r="A13">
        <v>1010</v>
      </c>
      <c r="B13">
        <v>5</v>
      </c>
      <c r="D13" s="2">
        <v>5</v>
      </c>
      <c r="E13" s="2">
        <v>3500</v>
      </c>
      <c r="F13" s="6">
        <v>5026</v>
      </c>
      <c r="G13">
        <v>5</v>
      </c>
      <c r="I13" t="s">
        <v>53</v>
      </c>
      <c r="K13" t="s">
        <v>53</v>
      </c>
      <c r="L13" t="str">
        <f>VLOOKUP(F13,硬币表,3,FALSE)</f>
        <v>毒郎君喵</v>
      </c>
      <c r="P13" s="6">
        <v>5018</v>
      </c>
      <c r="Q13" s="4"/>
      <c r="R13" s="6" t="s">
        <v>65</v>
      </c>
      <c r="S13">
        <f t="shared" si="0"/>
        <v>11</v>
      </c>
      <c r="T13">
        <f t="shared" si="1"/>
        <v>57</v>
      </c>
      <c r="U13" s="10">
        <f t="shared" si="2"/>
        <v>5</v>
      </c>
      <c r="V13" s="10">
        <f t="shared" si="3"/>
        <v>26</v>
      </c>
      <c r="W13" s="3">
        <f t="shared" si="4"/>
        <v>0</v>
      </c>
      <c r="X13" s="3">
        <f t="shared" si="5"/>
        <v>0</v>
      </c>
      <c r="Y13" s="10">
        <f t="shared" si="6"/>
        <v>6</v>
      </c>
      <c r="Z13" s="10">
        <f t="shared" si="7"/>
        <v>31</v>
      </c>
    </row>
    <row r="14" spans="1:26" ht="14.25" thickTop="1" x14ac:dyDescent="0.15">
      <c r="A14">
        <v>1011</v>
      </c>
      <c r="B14">
        <v>5</v>
      </c>
      <c r="D14" s="2">
        <v>1</v>
      </c>
      <c r="E14" s="2">
        <v>1500</v>
      </c>
      <c r="F14" s="8">
        <v>5008</v>
      </c>
      <c r="G14">
        <v>5</v>
      </c>
      <c r="I14" t="s">
        <v>53</v>
      </c>
      <c r="K14" t="s">
        <v>53</v>
      </c>
      <c r="L14" t="str">
        <f>VLOOKUP(F14,硬币表,3,FALSE)</f>
        <v>纳兰</v>
      </c>
      <c r="P14" s="6">
        <v>5019</v>
      </c>
      <c r="R14" s="6" t="s">
        <v>66</v>
      </c>
      <c r="S14">
        <f t="shared" si="0"/>
        <v>5</v>
      </c>
      <c r="T14">
        <f t="shared" si="1"/>
        <v>27</v>
      </c>
      <c r="U14" s="10">
        <f t="shared" si="2"/>
        <v>5</v>
      </c>
      <c r="V14" s="10">
        <f t="shared" si="3"/>
        <v>27</v>
      </c>
      <c r="W14" s="3">
        <f t="shared" si="4"/>
        <v>0</v>
      </c>
      <c r="X14" s="3">
        <f t="shared" si="5"/>
        <v>0</v>
      </c>
      <c r="Y14" s="3">
        <f t="shared" si="6"/>
        <v>0</v>
      </c>
      <c r="Z14" s="3">
        <f t="shared" si="7"/>
        <v>0</v>
      </c>
    </row>
    <row r="15" spans="1:26" x14ac:dyDescent="0.15">
      <c r="A15">
        <v>1012</v>
      </c>
      <c r="B15">
        <v>5</v>
      </c>
      <c r="D15" s="2">
        <v>2</v>
      </c>
      <c r="E15" s="2">
        <v>2000</v>
      </c>
      <c r="F15" s="8">
        <v>5009</v>
      </c>
      <c r="G15">
        <v>5</v>
      </c>
      <c r="I15" t="s">
        <v>53</v>
      </c>
      <c r="K15" t="s">
        <v>53</v>
      </c>
      <c r="L15" t="str">
        <f>VLOOKUP(F15,硬币表,3,FALSE)</f>
        <v>欧阳</v>
      </c>
      <c r="P15" s="6">
        <v>5022</v>
      </c>
      <c r="R15" s="6" t="s">
        <v>67</v>
      </c>
      <c r="S15">
        <f t="shared" si="0"/>
        <v>4</v>
      </c>
      <c r="T15">
        <f t="shared" si="1"/>
        <v>21</v>
      </c>
      <c r="U15" s="10">
        <f t="shared" si="2"/>
        <v>4</v>
      </c>
      <c r="V15" s="10">
        <f t="shared" si="3"/>
        <v>21</v>
      </c>
      <c r="W15" s="3">
        <f t="shared" si="4"/>
        <v>0</v>
      </c>
      <c r="X15" s="3">
        <f t="shared" si="5"/>
        <v>0</v>
      </c>
      <c r="Y15" s="3">
        <f t="shared" si="6"/>
        <v>0</v>
      </c>
      <c r="Z15" s="3">
        <f t="shared" si="7"/>
        <v>0</v>
      </c>
    </row>
    <row r="16" spans="1:26" x14ac:dyDescent="0.15">
      <c r="A16">
        <v>1013</v>
      </c>
      <c r="B16">
        <v>5</v>
      </c>
      <c r="D16" s="2">
        <v>3</v>
      </c>
      <c r="E16" s="2">
        <v>2500</v>
      </c>
      <c r="F16" s="8">
        <v>5010</v>
      </c>
      <c r="G16">
        <v>6</v>
      </c>
      <c r="I16" t="s">
        <v>53</v>
      </c>
      <c r="K16" t="s">
        <v>53</v>
      </c>
      <c r="L16" t="str">
        <f>VLOOKUP(F16,硬币表,3,FALSE)</f>
        <v>荣光</v>
      </c>
      <c r="P16" s="6">
        <v>5024</v>
      </c>
      <c r="R16" s="6" t="s">
        <v>68</v>
      </c>
      <c r="S16">
        <f t="shared" si="0"/>
        <v>8</v>
      </c>
      <c r="T16">
        <f t="shared" si="1"/>
        <v>44</v>
      </c>
      <c r="U16" s="10">
        <f t="shared" si="2"/>
        <v>4</v>
      </c>
      <c r="V16" s="10">
        <f t="shared" si="3"/>
        <v>22</v>
      </c>
      <c r="W16" s="10">
        <f t="shared" si="4"/>
        <v>4</v>
      </c>
      <c r="X16" s="10">
        <f t="shared" si="5"/>
        <v>22</v>
      </c>
      <c r="Y16" s="3">
        <f t="shared" si="6"/>
        <v>0</v>
      </c>
      <c r="Z16" s="3">
        <f t="shared" si="7"/>
        <v>0</v>
      </c>
    </row>
    <row r="17" spans="1:26" x14ac:dyDescent="0.15">
      <c r="A17">
        <v>1014</v>
      </c>
      <c r="B17">
        <v>5</v>
      </c>
      <c r="D17" s="2">
        <v>4</v>
      </c>
      <c r="E17" s="2">
        <v>3000</v>
      </c>
      <c r="F17" s="8">
        <v>5013</v>
      </c>
      <c r="G17">
        <v>6</v>
      </c>
      <c r="H17" s="3"/>
      <c r="K17" t="s">
        <v>53</v>
      </c>
      <c r="L17" t="str">
        <f>VLOOKUP(F17,硬币表,3,FALSE)</f>
        <v>忠</v>
      </c>
      <c r="P17" s="6">
        <v>5026</v>
      </c>
      <c r="R17" s="6" t="s">
        <v>69</v>
      </c>
      <c r="S17">
        <f t="shared" si="0"/>
        <v>7</v>
      </c>
      <c r="T17">
        <f t="shared" si="1"/>
        <v>39</v>
      </c>
      <c r="U17" s="10">
        <f t="shared" si="2"/>
        <v>4</v>
      </c>
      <c r="V17" s="10">
        <f t="shared" si="3"/>
        <v>22</v>
      </c>
      <c r="W17" s="10">
        <f t="shared" si="4"/>
        <v>3</v>
      </c>
      <c r="X17" s="10">
        <f t="shared" si="5"/>
        <v>17</v>
      </c>
      <c r="Y17" s="3">
        <f t="shared" si="6"/>
        <v>0</v>
      </c>
      <c r="Z17" s="3">
        <f t="shared" si="7"/>
        <v>0</v>
      </c>
    </row>
    <row r="18" spans="1:26" x14ac:dyDescent="0.15">
      <c r="A18">
        <v>1015</v>
      </c>
      <c r="B18">
        <v>5</v>
      </c>
      <c r="D18" s="2">
        <v>5</v>
      </c>
      <c r="E18" s="2">
        <v>3500</v>
      </c>
      <c r="F18" s="8">
        <v>5014</v>
      </c>
      <c r="G18">
        <v>8</v>
      </c>
      <c r="H18" s="3"/>
      <c r="K18" t="s">
        <v>53</v>
      </c>
      <c r="L18" t="str">
        <f>VLOOKUP(F18,硬币表,3,FALSE)</f>
        <v>灵锡</v>
      </c>
      <c r="P18" s="6">
        <v>5030</v>
      </c>
      <c r="R18" s="6" t="s">
        <v>70</v>
      </c>
      <c r="S18">
        <f t="shared" si="0"/>
        <v>3</v>
      </c>
      <c r="T18">
        <f t="shared" si="1"/>
        <v>14</v>
      </c>
      <c r="U18" s="3">
        <f t="shared" si="2"/>
        <v>0</v>
      </c>
      <c r="V18" s="3">
        <f t="shared" si="3"/>
        <v>0</v>
      </c>
      <c r="W18" s="10">
        <f t="shared" si="4"/>
        <v>3</v>
      </c>
      <c r="X18" s="10">
        <f t="shared" si="5"/>
        <v>14</v>
      </c>
      <c r="Y18" s="3">
        <f t="shared" si="6"/>
        <v>0</v>
      </c>
      <c r="Z18" s="3">
        <f t="shared" si="7"/>
        <v>0</v>
      </c>
    </row>
    <row r="19" spans="1:26" x14ac:dyDescent="0.15">
      <c r="A19">
        <v>1016</v>
      </c>
      <c r="B19">
        <v>5</v>
      </c>
      <c r="D19" s="2">
        <v>1</v>
      </c>
      <c r="E19" s="2">
        <v>1500</v>
      </c>
      <c r="F19" s="8">
        <v>5053</v>
      </c>
      <c r="G19">
        <v>8</v>
      </c>
      <c r="H19" s="3"/>
      <c r="K19" t="s">
        <v>53</v>
      </c>
      <c r="L19" t="str">
        <f>VLOOKUP(F19,硬币表,3,FALSE)</f>
        <v>唐明</v>
      </c>
      <c r="P19" s="6">
        <v>5031</v>
      </c>
      <c r="R19" s="6" t="s">
        <v>71</v>
      </c>
      <c r="S19">
        <f t="shared" si="0"/>
        <v>3</v>
      </c>
      <c r="T19">
        <f t="shared" si="1"/>
        <v>14</v>
      </c>
      <c r="U19" s="3">
        <f t="shared" si="2"/>
        <v>0</v>
      </c>
      <c r="V19" s="3">
        <f t="shared" si="3"/>
        <v>0</v>
      </c>
      <c r="W19" s="10">
        <f t="shared" si="4"/>
        <v>3</v>
      </c>
      <c r="X19" s="10">
        <f t="shared" si="5"/>
        <v>14</v>
      </c>
      <c r="Y19" s="3">
        <f t="shared" si="6"/>
        <v>0</v>
      </c>
      <c r="Z19" s="3">
        <f t="shared" si="7"/>
        <v>0</v>
      </c>
    </row>
    <row r="20" spans="1:26" x14ac:dyDescent="0.15">
      <c r="A20">
        <v>1017</v>
      </c>
      <c r="B20">
        <v>5</v>
      </c>
      <c r="D20" s="2">
        <v>2</v>
      </c>
      <c r="E20" s="2">
        <v>2000</v>
      </c>
      <c r="F20" s="5">
        <v>5001</v>
      </c>
      <c r="G20">
        <v>3</v>
      </c>
      <c r="H20" s="5">
        <v>5020</v>
      </c>
      <c r="I20">
        <v>6</v>
      </c>
      <c r="K20" t="s">
        <v>53</v>
      </c>
      <c r="L20" t="str">
        <f>VLOOKUP(F20,硬币表,3,FALSE)</f>
        <v>铜锤</v>
      </c>
      <c r="M20" t="str">
        <f t="shared" ref="M13:M44" si="10">VLOOKUP(H20,硬币表,3,FALSE)</f>
        <v>玲珑</v>
      </c>
      <c r="P20" s="6">
        <v>5033</v>
      </c>
      <c r="R20" s="6" t="s">
        <v>72</v>
      </c>
      <c r="S20">
        <f t="shared" si="0"/>
        <v>5</v>
      </c>
      <c r="T20">
        <f t="shared" si="1"/>
        <v>27</v>
      </c>
      <c r="U20" s="3">
        <f t="shared" si="2"/>
        <v>0</v>
      </c>
      <c r="V20" s="3">
        <f t="shared" si="3"/>
        <v>0</v>
      </c>
      <c r="W20" s="10">
        <f t="shared" si="4"/>
        <v>5</v>
      </c>
      <c r="X20" s="10">
        <f t="shared" si="5"/>
        <v>27</v>
      </c>
      <c r="Y20" s="3">
        <f t="shared" si="6"/>
        <v>0</v>
      </c>
      <c r="Z20" s="3">
        <f t="shared" si="7"/>
        <v>0</v>
      </c>
    </row>
    <row r="21" spans="1:26" x14ac:dyDescent="0.15">
      <c r="A21">
        <v>1018</v>
      </c>
      <c r="B21">
        <v>5</v>
      </c>
      <c r="D21" s="2">
        <v>3</v>
      </c>
      <c r="E21" s="2">
        <v>2500</v>
      </c>
      <c r="F21" s="5">
        <v>5006</v>
      </c>
      <c r="G21">
        <v>4</v>
      </c>
      <c r="H21" s="5">
        <v>5021</v>
      </c>
      <c r="I21">
        <v>5</v>
      </c>
      <c r="K21" t="s">
        <v>53</v>
      </c>
      <c r="L21" t="str">
        <f>VLOOKUP(F21,硬币表,3,FALSE)</f>
        <v>小雷公</v>
      </c>
      <c r="M21" t="str">
        <f t="shared" si="10"/>
        <v>鬼猴儿</v>
      </c>
      <c r="P21" s="6">
        <v>5036</v>
      </c>
      <c r="R21" s="6" t="s">
        <v>73</v>
      </c>
      <c r="S21">
        <f t="shared" si="0"/>
        <v>4</v>
      </c>
      <c r="T21">
        <f t="shared" si="1"/>
        <v>21</v>
      </c>
      <c r="U21" s="3">
        <f t="shared" si="2"/>
        <v>0</v>
      </c>
      <c r="V21" s="3">
        <f t="shared" si="3"/>
        <v>0</v>
      </c>
      <c r="W21" s="10">
        <f t="shared" si="4"/>
        <v>4</v>
      </c>
      <c r="X21" s="10">
        <f t="shared" si="5"/>
        <v>21</v>
      </c>
      <c r="Y21" s="3">
        <f t="shared" si="6"/>
        <v>0</v>
      </c>
      <c r="Z21" s="3">
        <f t="shared" si="7"/>
        <v>0</v>
      </c>
    </row>
    <row r="22" spans="1:26" x14ac:dyDescent="0.15">
      <c r="A22">
        <v>1019</v>
      </c>
      <c r="B22">
        <v>5</v>
      </c>
      <c r="D22" s="2">
        <v>4</v>
      </c>
      <c r="E22" s="2">
        <v>3000</v>
      </c>
      <c r="F22" s="6">
        <v>5005</v>
      </c>
      <c r="G22">
        <v>5</v>
      </c>
      <c r="H22" s="6">
        <v>5022</v>
      </c>
      <c r="I22">
        <v>5</v>
      </c>
      <c r="K22" t="s">
        <v>53</v>
      </c>
      <c r="L22" t="str">
        <f>VLOOKUP(F22,硬币表,3,FALSE)</f>
        <v>魔化猫</v>
      </c>
      <c r="M22" t="str">
        <f t="shared" si="10"/>
        <v>万劫鞭</v>
      </c>
      <c r="P22" s="6">
        <v>5039</v>
      </c>
      <c r="R22" s="6" t="s">
        <v>74</v>
      </c>
      <c r="S22">
        <f t="shared" si="0"/>
        <v>6</v>
      </c>
      <c r="T22">
        <f t="shared" si="1"/>
        <v>32</v>
      </c>
      <c r="U22" s="3">
        <f t="shared" si="2"/>
        <v>0</v>
      </c>
      <c r="V22" s="3">
        <f t="shared" si="3"/>
        <v>0</v>
      </c>
      <c r="W22" s="3">
        <f t="shared" si="4"/>
        <v>0</v>
      </c>
      <c r="X22" s="3">
        <f t="shared" si="5"/>
        <v>0</v>
      </c>
      <c r="Y22" s="10">
        <f t="shared" si="6"/>
        <v>6</v>
      </c>
      <c r="Z22" s="10">
        <f t="shared" si="7"/>
        <v>32</v>
      </c>
    </row>
    <row r="23" spans="1:26" x14ac:dyDescent="0.15">
      <c r="A23">
        <v>1020</v>
      </c>
      <c r="B23">
        <v>5</v>
      </c>
      <c r="D23" s="2">
        <v>5</v>
      </c>
      <c r="E23" s="2">
        <v>3500</v>
      </c>
      <c r="F23" s="6">
        <v>5018</v>
      </c>
      <c r="G23">
        <v>5</v>
      </c>
      <c r="H23" s="6">
        <v>5024</v>
      </c>
      <c r="I23">
        <v>5</v>
      </c>
      <c r="K23" t="s">
        <v>53</v>
      </c>
      <c r="L23" t="str">
        <f>VLOOKUP(F23,硬币表,3,FALSE)</f>
        <v>铁胆</v>
      </c>
      <c r="M23" t="str">
        <f t="shared" si="10"/>
        <v>索命修罗</v>
      </c>
      <c r="P23" s="6">
        <v>5040</v>
      </c>
      <c r="R23" s="6" t="s">
        <v>36</v>
      </c>
      <c r="S23">
        <f t="shared" si="0"/>
        <v>6</v>
      </c>
      <c r="T23">
        <f t="shared" si="1"/>
        <v>32</v>
      </c>
      <c r="U23" s="3">
        <f t="shared" si="2"/>
        <v>0</v>
      </c>
      <c r="V23" s="3">
        <f t="shared" si="3"/>
        <v>0</v>
      </c>
      <c r="W23" s="3">
        <f t="shared" si="4"/>
        <v>0</v>
      </c>
      <c r="X23" s="3">
        <f t="shared" si="5"/>
        <v>0</v>
      </c>
      <c r="Y23" s="10">
        <f t="shared" si="6"/>
        <v>6</v>
      </c>
      <c r="Z23" s="10">
        <f t="shared" si="7"/>
        <v>32</v>
      </c>
    </row>
    <row r="24" spans="1:26" x14ac:dyDescent="0.15">
      <c r="A24">
        <v>1021</v>
      </c>
      <c r="B24">
        <v>5</v>
      </c>
      <c r="D24" s="2">
        <v>1</v>
      </c>
      <c r="E24" s="2">
        <v>1500</v>
      </c>
      <c r="F24" s="6">
        <v>5019</v>
      </c>
      <c r="G24">
        <v>5</v>
      </c>
      <c r="H24" s="6">
        <v>5026</v>
      </c>
      <c r="I24">
        <v>5</v>
      </c>
      <c r="K24" t="s">
        <v>53</v>
      </c>
      <c r="L24" t="str">
        <f>VLOOKUP(F24,硬币表,3,FALSE)</f>
        <v>追魂</v>
      </c>
      <c r="M24" t="str">
        <f t="shared" si="10"/>
        <v>毒郎君喵</v>
      </c>
      <c r="P24" s="6">
        <v>5041</v>
      </c>
      <c r="R24" s="6" t="s">
        <v>75</v>
      </c>
      <c r="S24">
        <f t="shared" si="0"/>
        <v>5</v>
      </c>
      <c r="T24">
        <f t="shared" si="1"/>
        <v>28</v>
      </c>
      <c r="U24" s="3">
        <f t="shared" si="2"/>
        <v>0</v>
      </c>
      <c r="V24" s="3">
        <f t="shared" si="3"/>
        <v>0</v>
      </c>
      <c r="W24" s="3">
        <f t="shared" si="4"/>
        <v>0</v>
      </c>
      <c r="X24" s="3">
        <f t="shared" si="5"/>
        <v>0</v>
      </c>
      <c r="Y24" s="10">
        <f t="shared" si="6"/>
        <v>5</v>
      </c>
      <c r="Z24" s="10">
        <f t="shared" si="7"/>
        <v>28</v>
      </c>
    </row>
    <row r="25" spans="1:26" x14ac:dyDescent="0.15">
      <c r="A25">
        <v>1022</v>
      </c>
      <c r="B25">
        <v>5</v>
      </c>
      <c r="D25" s="2">
        <v>2</v>
      </c>
      <c r="E25" s="2">
        <v>2000</v>
      </c>
      <c r="F25" s="8">
        <v>5008</v>
      </c>
      <c r="G25">
        <v>6</v>
      </c>
      <c r="H25" s="8">
        <v>5009</v>
      </c>
      <c r="I25">
        <v>6</v>
      </c>
      <c r="K25" t="s">
        <v>53</v>
      </c>
      <c r="L25" t="str">
        <f>VLOOKUP(F25,硬币表,3,FALSE)</f>
        <v>纳兰</v>
      </c>
      <c r="M25" t="str">
        <f t="shared" si="10"/>
        <v>欧阳</v>
      </c>
      <c r="P25" s="6">
        <v>5047</v>
      </c>
      <c r="R25" s="6" t="s">
        <v>76</v>
      </c>
      <c r="S25">
        <f t="shared" si="0"/>
        <v>5</v>
      </c>
      <c r="T25">
        <f t="shared" si="1"/>
        <v>28</v>
      </c>
      <c r="U25" s="3">
        <f t="shared" si="2"/>
        <v>0</v>
      </c>
      <c r="V25" s="3">
        <f t="shared" si="3"/>
        <v>0</v>
      </c>
      <c r="W25" s="3">
        <f t="shared" si="4"/>
        <v>0</v>
      </c>
      <c r="X25" s="3">
        <f t="shared" si="5"/>
        <v>0</v>
      </c>
      <c r="Y25" s="10">
        <f t="shared" si="6"/>
        <v>5</v>
      </c>
      <c r="Z25" s="10">
        <f t="shared" si="7"/>
        <v>28</v>
      </c>
    </row>
    <row r="26" spans="1:26" x14ac:dyDescent="0.15">
      <c r="A26">
        <v>1023</v>
      </c>
      <c r="B26">
        <v>5</v>
      </c>
      <c r="D26" s="2">
        <v>3</v>
      </c>
      <c r="E26" s="2">
        <v>2500</v>
      </c>
      <c r="F26" s="8">
        <v>5010</v>
      </c>
      <c r="G26">
        <v>4</v>
      </c>
      <c r="H26" s="8">
        <v>5053</v>
      </c>
      <c r="I26">
        <v>8</v>
      </c>
      <c r="K26" t="s">
        <v>53</v>
      </c>
      <c r="L26" t="str">
        <f>VLOOKUP(F26,硬币表,3,FALSE)</f>
        <v>荣光</v>
      </c>
      <c r="M26" t="str">
        <f t="shared" si="10"/>
        <v>唐明</v>
      </c>
      <c r="P26" s="7">
        <v>5048</v>
      </c>
      <c r="R26" s="7" t="s">
        <v>38</v>
      </c>
      <c r="S26">
        <f t="shared" si="0"/>
        <v>0</v>
      </c>
      <c r="T26">
        <f t="shared" si="1"/>
        <v>0</v>
      </c>
      <c r="U26" s="3">
        <f t="shared" si="2"/>
        <v>0</v>
      </c>
      <c r="V26" s="3">
        <f t="shared" si="3"/>
        <v>0</v>
      </c>
      <c r="W26" s="3">
        <f t="shared" si="4"/>
        <v>0</v>
      </c>
      <c r="X26" s="3">
        <f t="shared" si="5"/>
        <v>0</v>
      </c>
      <c r="Y26" s="3">
        <f t="shared" si="6"/>
        <v>0</v>
      </c>
      <c r="Z26" s="3">
        <f t="shared" si="7"/>
        <v>0</v>
      </c>
    </row>
    <row r="27" spans="1:26" x14ac:dyDescent="0.15">
      <c r="A27">
        <v>1024</v>
      </c>
      <c r="B27">
        <v>5</v>
      </c>
      <c r="D27" s="2">
        <v>4</v>
      </c>
      <c r="E27" s="2">
        <v>3000</v>
      </c>
      <c r="F27" s="8">
        <v>5013</v>
      </c>
      <c r="G27">
        <v>5</v>
      </c>
      <c r="H27" s="8">
        <v>5014</v>
      </c>
      <c r="I27">
        <v>5</v>
      </c>
      <c r="K27" t="s">
        <v>53</v>
      </c>
      <c r="L27" t="str">
        <f>VLOOKUP(F27,硬币表,3,FALSE)</f>
        <v>忠</v>
      </c>
      <c r="M27" t="str">
        <f t="shared" si="10"/>
        <v>灵锡</v>
      </c>
      <c r="P27" s="7">
        <v>5050</v>
      </c>
      <c r="R27" s="7" t="s">
        <v>77</v>
      </c>
      <c r="S27">
        <f t="shared" si="0"/>
        <v>0</v>
      </c>
      <c r="T27">
        <f t="shared" si="1"/>
        <v>0</v>
      </c>
      <c r="U27" s="3">
        <f t="shared" si="2"/>
        <v>0</v>
      </c>
      <c r="V27" s="3">
        <f t="shared" si="3"/>
        <v>0</v>
      </c>
      <c r="W27" s="3">
        <f t="shared" si="4"/>
        <v>0</v>
      </c>
      <c r="X27" s="3">
        <f t="shared" si="5"/>
        <v>0</v>
      </c>
      <c r="Y27" s="3">
        <f t="shared" si="6"/>
        <v>0</v>
      </c>
      <c r="Z27" s="3">
        <f t="shared" si="7"/>
        <v>0</v>
      </c>
    </row>
    <row r="28" spans="1:26" x14ac:dyDescent="0.15">
      <c r="A28">
        <v>1025</v>
      </c>
      <c r="B28">
        <v>5</v>
      </c>
      <c r="D28" s="2">
        <v>5</v>
      </c>
      <c r="E28" s="2">
        <v>3500</v>
      </c>
      <c r="F28" s="5">
        <v>5001</v>
      </c>
      <c r="G28">
        <v>4</v>
      </c>
      <c r="H28" s="6">
        <v>5005</v>
      </c>
      <c r="I28">
        <v>6</v>
      </c>
      <c r="K28" t="s">
        <v>53</v>
      </c>
      <c r="L28" t="str">
        <f>VLOOKUP(F28,硬币表,3,FALSE)</f>
        <v>铜锤</v>
      </c>
      <c r="M28" t="str">
        <f t="shared" si="10"/>
        <v>魔化猫</v>
      </c>
      <c r="P28" s="7">
        <v>5056</v>
      </c>
      <c r="R28" s="7" t="s">
        <v>78</v>
      </c>
      <c r="S28">
        <f t="shared" si="0"/>
        <v>0</v>
      </c>
      <c r="T28">
        <f t="shared" si="1"/>
        <v>0</v>
      </c>
      <c r="U28" s="3">
        <f t="shared" si="2"/>
        <v>0</v>
      </c>
      <c r="V28" s="3">
        <f t="shared" si="3"/>
        <v>0</v>
      </c>
      <c r="W28" s="3">
        <f t="shared" si="4"/>
        <v>0</v>
      </c>
      <c r="X28" s="3">
        <f t="shared" si="5"/>
        <v>0</v>
      </c>
      <c r="Y28" s="3">
        <f t="shared" si="6"/>
        <v>0</v>
      </c>
      <c r="Z28" s="3">
        <f t="shared" si="7"/>
        <v>0</v>
      </c>
    </row>
    <row r="29" spans="1:26" x14ac:dyDescent="0.15">
      <c r="A29">
        <v>1026</v>
      </c>
      <c r="B29">
        <v>5</v>
      </c>
      <c r="D29" s="2">
        <v>1</v>
      </c>
      <c r="E29" s="2">
        <v>1500</v>
      </c>
      <c r="F29" s="5">
        <v>5001</v>
      </c>
      <c r="G29">
        <v>4</v>
      </c>
      <c r="H29" s="6">
        <v>5018</v>
      </c>
      <c r="I29">
        <v>6</v>
      </c>
      <c r="K29" t="s">
        <v>53</v>
      </c>
      <c r="L29" t="str">
        <f>VLOOKUP(F29,硬币表,3,FALSE)</f>
        <v>铜锤</v>
      </c>
      <c r="M29" t="str">
        <f t="shared" si="10"/>
        <v>铁胆</v>
      </c>
      <c r="P29" s="7">
        <v>5058</v>
      </c>
      <c r="R29" s="7" t="s">
        <v>79</v>
      </c>
      <c r="S29">
        <f t="shared" si="0"/>
        <v>0</v>
      </c>
      <c r="T29">
        <f t="shared" si="1"/>
        <v>0</v>
      </c>
      <c r="U29" s="3">
        <f t="shared" si="2"/>
        <v>0</v>
      </c>
      <c r="V29" s="3">
        <f t="shared" si="3"/>
        <v>0</v>
      </c>
      <c r="W29" s="3">
        <f t="shared" si="4"/>
        <v>0</v>
      </c>
      <c r="X29" s="3">
        <f t="shared" si="5"/>
        <v>0</v>
      </c>
      <c r="Y29" s="3">
        <f t="shared" si="6"/>
        <v>0</v>
      </c>
      <c r="Z29" s="3">
        <f t="shared" si="7"/>
        <v>0</v>
      </c>
    </row>
    <row r="30" spans="1:26" x14ac:dyDescent="0.15">
      <c r="A30">
        <v>1027</v>
      </c>
      <c r="B30">
        <v>5</v>
      </c>
      <c r="D30" s="2">
        <v>2</v>
      </c>
      <c r="E30" s="2">
        <v>2000</v>
      </c>
      <c r="F30" s="5">
        <v>5006</v>
      </c>
      <c r="G30">
        <v>4</v>
      </c>
      <c r="H30" s="6">
        <v>5019</v>
      </c>
      <c r="I30">
        <v>6</v>
      </c>
      <c r="K30" t="s">
        <v>53</v>
      </c>
      <c r="L30" t="str">
        <f>VLOOKUP(F30,硬币表,3,FALSE)</f>
        <v>小雷公</v>
      </c>
      <c r="M30" t="str">
        <f t="shared" si="10"/>
        <v>追魂</v>
      </c>
      <c r="P30" s="8">
        <v>5008</v>
      </c>
      <c r="R30" s="8" t="s">
        <v>80</v>
      </c>
      <c r="S30">
        <f t="shared" si="0"/>
        <v>5</v>
      </c>
      <c r="T30">
        <f t="shared" si="1"/>
        <v>35</v>
      </c>
      <c r="U30" s="11">
        <f t="shared" si="2"/>
        <v>5</v>
      </c>
      <c r="V30" s="11">
        <f t="shared" si="3"/>
        <v>35</v>
      </c>
      <c r="W30" s="3">
        <f t="shared" si="4"/>
        <v>0</v>
      </c>
      <c r="X30" s="3">
        <f t="shared" si="5"/>
        <v>0</v>
      </c>
      <c r="Y30" s="3">
        <f t="shared" si="6"/>
        <v>0</v>
      </c>
      <c r="Z30" s="3">
        <f t="shared" si="7"/>
        <v>0</v>
      </c>
    </row>
    <row r="31" spans="1:26" x14ac:dyDescent="0.15">
      <c r="A31">
        <v>1028</v>
      </c>
      <c r="B31">
        <v>5</v>
      </c>
      <c r="D31" s="2">
        <v>3</v>
      </c>
      <c r="E31" s="2">
        <v>2500</v>
      </c>
      <c r="F31" s="5">
        <v>5006</v>
      </c>
      <c r="G31">
        <v>4</v>
      </c>
      <c r="H31" s="6">
        <v>5022</v>
      </c>
      <c r="I31">
        <v>6</v>
      </c>
      <c r="K31" t="s">
        <v>53</v>
      </c>
      <c r="L31" t="str">
        <f>VLOOKUP(F31,硬币表,3,FALSE)</f>
        <v>小雷公</v>
      </c>
      <c r="M31" t="str">
        <f t="shared" si="10"/>
        <v>万劫鞭</v>
      </c>
      <c r="P31" s="8">
        <v>5009</v>
      </c>
      <c r="R31" s="8" t="s">
        <v>81</v>
      </c>
      <c r="S31">
        <f t="shared" si="0"/>
        <v>4</v>
      </c>
      <c r="T31">
        <f t="shared" si="1"/>
        <v>27</v>
      </c>
      <c r="U31" s="11">
        <f t="shared" si="2"/>
        <v>4</v>
      </c>
      <c r="V31" s="11">
        <f t="shared" si="3"/>
        <v>27</v>
      </c>
      <c r="W31" s="3">
        <f t="shared" si="4"/>
        <v>0</v>
      </c>
      <c r="X31" s="3">
        <f t="shared" si="5"/>
        <v>0</v>
      </c>
      <c r="Y31" s="3">
        <f t="shared" si="6"/>
        <v>0</v>
      </c>
      <c r="Z31" s="3">
        <f t="shared" si="7"/>
        <v>0</v>
      </c>
    </row>
    <row r="32" spans="1:26" x14ac:dyDescent="0.15">
      <c r="A32">
        <v>1029</v>
      </c>
      <c r="B32">
        <v>5</v>
      </c>
      <c r="D32" s="2">
        <v>4</v>
      </c>
      <c r="E32" s="2">
        <v>3000</v>
      </c>
      <c r="F32" s="5">
        <v>5020</v>
      </c>
      <c r="G32">
        <v>4</v>
      </c>
      <c r="H32" s="6">
        <v>5024</v>
      </c>
      <c r="I32">
        <v>6</v>
      </c>
      <c r="K32" t="s">
        <v>53</v>
      </c>
      <c r="L32" t="str">
        <f>VLOOKUP(F32,硬币表,3,FALSE)</f>
        <v>玲珑</v>
      </c>
      <c r="M32" t="str">
        <f t="shared" si="10"/>
        <v>索命修罗</v>
      </c>
      <c r="P32" s="8">
        <v>5010</v>
      </c>
      <c r="R32" s="8" t="s">
        <v>82</v>
      </c>
      <c r="S32">
        <f t="shared" si="0"/>
        <v>12</v>
      </c>
      <c r="T32">
        <f t="shared" si="1"/>
        <v>84</v>
      </c>
      <c r="U32" s="11">
        <f t="shared" si="2"/>
        <v>5</v>
      </c>
      <c r="V32" s="11">
        <f t="shared" si="3"/>
        <v>34</v>
      </c>
      <c r="W32" s="3">
        <f t="shared" si="4"/>
        <v>0</v>
      </c>
      <c r="X32" s="3">
        <f t="shared" si="5"/>
        <v>0</v>
      </c>
      <c r="Y32" s="11">
        <f t="shared" si="6"/>
        <v>7</v>
      </c>
      <c r="Z32" s="11">
        <f t="shared" si="7"/>
        <v>50</v>
      </c>
    </row>
    <row r="33" spans="1:26" x14ac:dyDescent="0.15">
      <c r="A33">
        <v>1030</v>
      </c>
      <c r="B33">
        <v>5</v>
      </c>
      <c r="D33" s="2">
        <v>5</v>
      </c>
      <c r="E33" s="2">
        <v>3500</v>
      </c>
      <c r="F33" s="5">
        <v>5021</v>
      </c>
      <c r="G33">
        <v>4</v>
      </c>
      <c r="H33" s="6">
        <v>5026</v>
      </c>
      <c r="I33">
        <v>6</v>
      </c>
      <c r="K33" t="s">
        <v>53</v>
      </c>
      <c r="L33" t="str">
        <f>VLOOKUP(F33,硬币表,3,FALSE)</f>
        <v>鬼猴儿</v>
      </c>
      <c r="M33" t="str">
        <f t="shared" si="10"/>
        <v>毒郎君喵</v>
      </c>
      <c r="P33" s="8">
        <v>5011</v>
      </c>
      <c r="R33" s="8" t="s">
        <v>83</v>
      </c>
      <c r="S33">
        <f t="shared" si="0"/>
        <v>8</v>
      </c>
      <c r="T33">
        <f t="shared" si="1"/>
        <v>59</v>
      </c>
      <c r="U33" s="3">
        <f t="shared" si="2"/>
        <v>0</v>
      </c>
      <c r="V33" s="3">
        <f t="shared" si="3"/>
        <v>0</v>
      </c>
      <c r="W33" s="3">
        <f t="shared" si="4"/>
        <v>0</v>
      </c>
      <c r="X33" s="3">
        <f t="shared" si="5"/>
        <v>0</v>
      </c>
      <c r="Y33" s="11">
        <f t="shared" si="6"/>
        <v>8</v>
      </c>
      <c r="Z33" s="11">
        <f t="shared" si="7"/>
        <v>59</v>
      </c>
    </row>
    <row r="34" spans="1:26" x14ac:dyDescent="0.15">
      <c r="A34">
        <v>1031</v>
      </c>
      <c r="B34">
        <v>5</v>
      </c>
      <c r="D34" s="2">
        <v>1</v>
      </c>
      <c r="E34" s="2">
        <v>1500</v>
      </c>
      <c r="F34" s="8">
        <v>5008</v>
      </c>
      <c r="G34">
        <v>8</v>
      </c>
      <c r="H34" s="6">
        <v>5005</v>
      </c>
      <c r="I34">
        <v>6</v>
      </c>
      <c r="J34" s="5">
        <v>5001</v>
      </c>
      <c r="K34">
        <v>4</v>
      </c>
      <c r="L34" t="str">
        <f>VLOOKUP(F34,硬币表,3,FALSE)</f>
        <v>纳兰</v>
      </c>
      <c r="M34" t="str">
        <f t="shared" si="10"/>
        <v>魔化猫</v>
      </c>
      <c r="N34" t="str">
        <f t="shared" ref="N16:N47" si="11">VLOOKUP(J34,硬币表,3,FALSE)</f>
        <v>铜锤</v>
      </c>
      <c r="P34" s="8">
        <v>5013</v>
      </c>
      <c r="R34" s="8" t="s">
        <v>84</v>
      </c>
      <c r="S34">
        <f t="shared" si="0"/>
        <v>10</v>
      </c>
      <c r="T34">
        <f t="shared" si="1"/>
        <v>70</v>
      </c>
      <c r="U34" s="11">
        <f t="shared" si="2"/>
        <v>5</v>
      </c>
      <c r="V34" s="11">
        <f t="shared" si="3"/>
        <v>35</v>
      </c>
      <c r="W34" s="11">
        <f t="shared" si="4"/>
        <v>5</v>
      </c>
      <c r="X34" s="11">
        <f t="shared" si="5"/>
        <v>35</v>
      </c>
      <c r="Y34" s="3">
        <f t="shared" si="6"/>
        <v>0</v>
      </c>
      <c r="Z34" s="3">
        <f t="shared" si="7"/>
        <v>0</v>
      </c>
    </row>
    <row r="35" spans="1:26" x14ac:dyDescent="0.15">
      <c r="A35">
        <v>1032</v>
      </c>
      <c r="B35">
        <v>5</v>
      </c>
      <c r="D35" s="2">
        <v>2</v>
      </c>
      <c r="E35" s="2">
        <v>2000</v>
      </c>
      <c r="F35" s="8">
        <v>5009</v>
      </c>
      <c r="G35">
        <v>8</v>
      </c>
      <c r="H35" s="6">
        <v>5018</v>
      </c>
      <c r="I35">
        <v>6</v>
      </c>
      <c r="J35" s="5">
        <v>5006</v>
      </c>
      <c r="K35">
        <v>4</v>
      </c>
      <c r="L35" t="str">
        <f>VLOOKUP(F35,硬币表,3,FALSE)</f>
        <v>欧阳</v>
      </c>
      <c r="M35" t="str">
        <f t="shared" si="10"/>
        <v>铁胆</v>
      </c>
      <c r="N35" t="str">
        <f t="shared" si="11"/>
        <v>小雷公</v>
      </c>
      <c r="P35" s="8">
        <v>5014</v>
      </c>
      <c r="R35" s="8" t="s">
        <v>85</v>
      </c>
      <c r="S35">
        <f t="shared" si="0"/>
        <v>8</v>
      </c>
      <c r="T35">
        <f t="shared" si="1"/>
        <v>58</v>
      </c>
      <c r="U35" s="11">
        <f t="shared" si="2"/>
        <v>4</v>
      </c>
      <c r="V35" s="11">
        <f t="shared" si="3"/>
        <v>29</v>
      </c>
      <c r="W35" s="11">
        <f t="shared" si="4"/>
        <v>4</v>
      </c>
      <c r="X35" s="11">
        <f t="shared" si="5"/>
        <v>29</v>
      </c>
      <c r="Y35" s="3">
        <f t="shared" si="6"/>
        <v>0</v>
      </c>
      <c r="Z35" s="3">
        <f t="shared" si="7"/>
        <v>0</v>
      </c>
    </row>
    <row r="36" spans="1:26" x14ac:dyDescent="0.15">
      <c r="A36">
        <v>1033</v>
      </c>
      <c r="B36">
        <v>5</v>
      </c>
      <c r="D36" s="2">
        <v>3</v>
      </c>
      <c r="E36" s="2">
        <v>2500</v>
      </c>
      <c r="F36" s="8">
        <v>5010</v>
      </c>
      <c r="G36">
        <v>8</v>
      </c>
      <c r="H36" s="6">
        <v>5019</v>
      </c>
      <c r="I36">
        <v>6</v>
      </c>
      <c r="J36" s="5">
        <v>5020</v>
      </c>
      <c r="K36">
        <v>4</v>
      </c>
      <c r="L36" t="str">
        <f>VLOOKUP(F36,硬币表,3,FALSE)</f>
        <v>荣光</v>
      </c>
      <c r="M36" t="str">
        <f t="shared" si="10"/>
        <v>追魂</v>
      </c>
      <c r="N36" t="str">
        <f t="shared" si="11"/>
        <v>玲珑</v>
      </c>
      <c r="P36" s="8">
        <v>5042</v>
      </c>
      <c r="R36" s="8" t="s">
        <v>37</v>
      </c>
      <c r="S36">
        <f t="shared" si="0"/>
        <v>4</v>
      </c>
      <c r="T36">
        <f t="shared" si="1"/>
        <v>27</v>
      </c>
      <c r="U36" s="3">
        <f t="shared" si="2"/>
        <v>0</v>
      </c>
      <c r="V36" s="3">
        <f t="shared" si="3"/>
        <v>0</v>
      </c>
      <c r="W36" s="11">
        <f t="shared" si="4"/>
        <v>4</v>
      </c>
      <c r="X36" s="11">
        <f t="shared" si="5"/>
        <v>27</v>
      </c>
      <c r="Y36" s="3">
        <f t="shared" si="6"/>
        <v>0</v>
      </c>
      <c r="Z36" s="3">
        <f t="shared" si="7"/>
        <v>0</v>
      </c>
    </row>
    <row r="37" spans="1:26" x14ac:dyDescent="0.15">
      <c r="A37">
        <v>1034</v>
      </c>
      <c r="B37">
        <v>5</v>
      </c>
      <c r="D37" s="2">
        <v>4</v>
      </c>
      <c r="E37" s="2">
        <v>3000</v>
      </c>
      <c r="F37" s="8">
        <v>5013</v>
      </c>
      <c r="G37">
        <v>8</v>
      </c>
      <c r="H37" s="6">
        <v>5022</v>
      </c>
      <c r="I37">
        <v>6</v>
      </c>
      <c r="J37" s="5">
        <v>5021</v>
      </c>
      <c r="K37">
        <v>4</v>
      </c>
      <c r="L37" t="str">
        <f>VLOOKUP(F37,硬币表,3,FALSE)</f>
        <v>忠</v>
      </c>
      <c r="M37" t="str">
        <f t="shared" si="10"/>
        <v>万劫鞭</v>
      </c>
      <c r="N37" t="str">
        <f t="shared" si="11"/>
        <v>鬼猴儿</v>
      </c>
      <c r="P37" s="8">
        <v>5045</v>
      </c>
      <c r="R37" s="8" t="s">
        <v>86</v>
      </c>
      <c r="S37">
        <f t="shared" si="0"/>
        <v>3</v>
      </c>
      <c r="T37">
        <f t="shared" si="1"/>
        <v>19</v>
      </c>
      <c r="U37" s="3">
        <f t="shared" si="2"/>
        <v>0</v>
      </c>
      <c r="V37" s="3">
        <f t="shared" si="3"/>
        <v>0</v>
      </c>
      <c r="W37" s="11">
        <f t="shared" si="4"/>
        <v>3</v>
      </c>
      <c r="X37" s="11">
        <f t="shared" si="5"/>
        <v>19</v>
      </c>
      <c r="Y37" s="3">
        <f t="shared" si="6"/>
        <v>0</v>
      </c>
      <c r="Z37" s="3">
        <f t="shared" si="7"/>
        <v>0</v>
      </c>
    </row>
    <row r="38" spans="1:26" x14ac:dyDescent="0.15">
      <c r="A38">
        <v>1035</v>
      </c>
      <c r="B38">
        <v>5</v>
      </c>
      <c r="D38" s="2">
        <v>5</v>
      </c>
      <c r="E38" s="2">
        <v>3500</v>
      </c>
      <c r="F38" s="8">
        <v>5014</v>
      </c>
      <c r="G38">
        <v>8</v>
      </c>
      <c r="H38" s="6">
        <v>5024</v>
      </c>
      <c r="I38">
        <v>6</v>
      </c>
      <c r="J38" s="5">
        <v>5001</v>
      </c>
      <c r="K38">
        <v>4</v>
      </c>
      <c r="L38" t="str">
        <f>VLOOKUP(F38,硬币表,3,FALSE)</f>
        <v>灵锡</v>
      </c>
      <c r="M38" t="str">
        <f t="shared" si="10"/>
        <v>索命修罗</v>
      </c>
      <c r="N38" t="str">
        <f t="shared" si="11"/>
        <v>铜锤</v>
      </c>
      <c r="P38" s="8">
        <v>5046</v>
      </c>
      <c r="R38" s="8" t="s">
        <v>87</v>
      </c>
      <c r="S38">
        <f t="shared" si="0"/>
        <v>5</v>
      </c>
      <c r="T38">
        <f t="shared" si="1"/>
        <v>34</v>
      </c>
      <c r="U38" s="3">
        <f t="shared" si="2"/>
        <v>0</v>
      </c>
      <c r="V38" s="3">
        <f t="shared" si="3"/>
        <v>0</v>
      </c>
      <c r="W38" s="11">
        <f t="shared" si="4"/>
        <v>5</v>
      </c>
      <c r="X38" s="11">
        <f t="shared" si="5"/>
        <v>34</v>
      </c>
      <c r="Y38" s="3">
        <f t="shared" si="6"/>
        <v>0</v>
      </c>
      <c r="Z38" s="3">
        <f t="shared" si="7"/>
        <v>0</v>
      </c>
    </row>
    <row r="39" spans="1:26" x14ac:dyDescent="0.15">
      <c r="A39">
        <v>1036</v>
      </c>
      <c r="B39">
        <v>5</v>
      </c>
      <c r="D39" s="2">
        <v>1</v>
      </c>
      <c r="E39" s="2">
        <v>1500</v>
      </c>
      <c r="F39" s="8">
        <v>5053</v>
      </c>
      <c r="G39">
        <v>8</v>
      </c>
      <c r="H39" s="6">
        <v>5026</v>
      </c>
      <c r="I39">
        <v>6</v>
      </c>
      <c r="J39" s="5">
        <v>5006</v>
      </c>
      <c r="K39">
        <v>4</v>
      </c>
      <c r="L39" t="str">
        <f>VLOOKUP(F39,硬币表,3,FALSE)</f>
        <v>唐明</v>
      </c>
      <c r="M39" t="str">
        <f t="shared" si="10"/>
        <v>毒郎君喵</v>
      </c>
      <c r="N39" t="str">
        <f t="shared" si="11"/>
        <v>小雷公</v>
      </c>
      <c r="P39" s="8">
        <v>5049</v>
      </c>
      <c r="R39" s="8" t="s">
        <v>39</v>
      </c>
      <c r="S39">
        <f t="shared" si="0"/>
        <v>4</v>
      </c>
      <c r="T39">
        <f t="shared" si="1"/>
        <v>32</v>
      </c>
      <c r="U39" s="3">
        <f t="shared" si="2"/>
        <v>0</v>
      </c>
      <c r="V39" s="3">
        <f t="shared" si="3"/>
        <v>0</v>
      </c>
      <c r="W39" s="11">
        <f t="shared" si="4"/>
        <v>4</v>
      </c>
      <c r="X39" s="11">
        <f t="shared" si="5"/>
        <v>32</v>
      </c>
      <c r="Y39" s="3">
        <f t="shared" si="6"/>
        <v>0</v>
      </c>
      <c r="Z39" s="3">
        <f t="shared" si="7"/>
        <v>0</v>
      </c>
    </row>
    <row r="40" spans="1:26" x14ac:dyDescent="0.15">
      <c r="A40">
        <v>1037</v>
      </c>
      <c r="B40">
        <v>5</v>
      </c>
      <c r="D40" s="2">
        <v>2</v>
      </c>
      <c r="E40" s="2">
        <v>2000</v>
      </c>
      <c r="F40" s="8">
        <v>5008</v>
      </c>
      <c r="G40">
        <v>8</v>
      </c>
      <c r="H40" s="8">
        <v>5009</v>
      </c>
      <c r="I40">
        <v>8</v>
      </c>
      <c r="J40" s="6">
        <v>5005</v>
      </c>
      <c r="K40">
        <v>6</v>
      </c>
      <c r="L40" t="str">
        <f>VLOOKUP(F40,硬币表,3,FALSE)</f>
        <v>纳兰</v>
      </c>
      <c r="M40" t="str">
        <f t="shared" si="10"/>
        <v>欧阳</v>
      </c>
      <c r="N40" t="str">
        <f t="shared" si="11"/>
        <v>魔化猫</v>
      </c>
      <c r="P40" s="8">
        <v>5053</v>
      </c>
      <c r="R40" s="8" t="s">
        <v>40</v>
      </c>
      <c r="S40">
        <f t="shared" si="0"/>
        <v>11</v>
      </c>
      <c r="T40">
        <f t="shared" si="1"/>
        <v>88</v>
      </c>
      <c r="U40" s="11">
        <f t="shared" si="2"/>
        <v>4</v>
      </c>
      <c r="V40" s="11">
        <f t="shared" si="3"/>
        <v>32</v>
      </c>
      <c r="W40" s="3">
        <f t="shared" si="4"/>
        <v>0</v>
      </c>
      <c r="X40" s="3">
        <f t="shared" si="5"/>
        <v>0</v>
      </c>
      <c r="Y40" s="11">
        <f t="shared" si="6"/>
        <v>7</v>
      </c>
      <c r="Z40" s="11">
        <f t="shared" si="7"/>
        <v>56</v>
      </c>
    </row>
    <row r="41" spans="1:26" x14ac:dyDescent="0.15">
      <c r="A41">
        <v>1038</v>
      </c>
      <c r="B41">
        <v>5</v>
      </c>
      <c r="D41" s="2">
        <v>3</v>
      </c>
      <c r="E41" s="2">
        <v>2500</v>
      </c>
      <c r="F41" s="8">
        <v>5010</v>
      </c>
      <c r="G41">
        <v>8</v>
      </c>
      <c r="H41" s="8">
        <v>5053</v>
      </c>
      <c r="I41">
        <v>8</v>
      </c>
      <c r="J41" s="6">
        <v>5018</v>
      </c>
      <c r="K41">
        <v>6</v>
      </c>
      <c r="L41" t="str">
        <f>VLOOKUP(F41,硬币表,3,FALSE)</f>
        <v>荣光</v>
      </c>
      <c r="M41" t="str">
        <f t="shared" si="10"/>
        <v>唐明</v>
      </c>
      <c r="N41" t="str">
        <f t="shared" si="11"/>
        <v>铁胆</v>
      </c>
      <c r="P41" s="8">
        <v>5060</v>
      </c>
      <c r="R41" s="8" t="s">
        <v>88</v>
      </c>
      <c r="S41">
        <f t="shared" si="0"/>
        <v>9</v>
      </c>
      <c r="T41">
        <f t="shared" si="1"/>
        <v>67</v>
      </c>
      <c r="U41" s="3">
        <f t="shared" si="2"/>
        <v>0</v>
      </c>
      <c r="V41" s="3">
        <f t="shared" si="3"/>
        <v>0</v>
      </c>
      <c r="W41" s="3">
        <f t="shared" si="4"/>
        <v>0</v>
      </c>
      <c r="X41" s="3">
        <f t="shared" si="5"/>
        <v>0</v>
      </c>
      <c r="Y41" s="11">
        <f t="shared" si="6"/>
        <v>9</v>
      </c>
      <c r="Z41" s="11">
        <f t="shared" si="7"/>
        <v>67</v>
      </c>
    </row>
    <row r="42" spans="1:26" x14ac:dyDescent="0.15">
      <c r="A42">
        <v>1039</v>
      </c>
      <c r="B42">
        <v>5</v>
      </c>
      <c r="D42" s="2">
        <v>4</v>
      </c>
      <c r="E42" s="2">
        <v>3000</v>
      </c>
      <c r="F42" s="8">
        <v>5013</v>
      </c>
      <c r="G42">
        <v>8</v>
      </c>
      <c r="H42" s="8">
        <v>5014</v>
      </c>
      <c r="I42">
        <v>8</v>
      </c>
      <c r="J42" s="6">
        <v>5019</v>
      </c>
      <c r="K42">
        <v>6</v>
      </c>
      <c r="L42" t="str">
        <f>VLOOKUP(F42,硬币表,3,FALSE)</f>
        <v>忠</v>
      </c>
      <c r="M42" t="str">
        <f t="shared" si="10"/>
        <v>灵锡</v>
      </c>
      <c r="N42" t="str">
        <f t="shared" si="11"/>
        <v>追魂</v>
      </c>
      <c r="P42" s="7">
        <v>5061</v>
      </c>
      <c r="R42" s="7" t="s">
        <v>89</v>
      </c>
      <c r="S42">
        <f t="shared" si="0"/>
        <v>0</v>
      </c>
      <c r="T42">
        <f t="shared" si="1"/>
        <v>0</v>
      </c>
      <c r="U42" s="3">
        <f t="shared" si="2"/>
        <v>0</v>
      </c>
      <c r="V42" s="3">
        <f t="shared" si="3"/>
        <v>0</v>
      </c>
      <c r="W42" s="3">
        <f t="shared" si="4"/>
        <v>0</v>
      </c>
      <c r="X42" s="3">
        <f t="shared" si="5"/>
        <v>0</v>
      </c>
      <c r="Y42" s="3">
        <f t="shared" si="6"/>
        <v>0</v>
      </c>
      <c r="Z42" s="3">
        <f t="shared" si="7"/>
        <v>0</v>
      </c>
    </row>
    <row r="43" spans="1:26" x14ac:dyDescent="0.15">
      <c r="A43">
        <v>1040</v>
      </c>
      <c r="B43">
        <v>5</v>
      </c>
      <c r="D43" s="2">
        <v>5</v>
      </c>
      <c r="E43" s="2">
        <v>3500</v>
      </c>
      <c r="F43" s="8">
        <v>5008</v>
      </c>
      <c r="G43">
        <v>8</v>
      </c>
      <c r="H43" s="8">
        <v>5010</v>
      </c>
      <c r="I43">
        <v>8</v>
      </c>
      <c r="J43" s="8">
        <v>5013</v>
      </c>
      <c r="K43">
        <v>8</v>
      </c>
      <c r="L43" t="str">
        <f>VLOOKUP(F43,硬币表,3,FALSE)</f>
        <v>纳兰</v>
      </c>
      <c r="M43" t="str">
        <f t="shared" si="10"/>
        <v>荣光</v>
      </c>
      <c r="N43" t="str">
        <f t="shared" si="11"/>
        <v>忠</v>
      </c>
      <c r="P43" s="8">
        <v>5062</v>
      </c>
      <c r="R43" s="8" t="s">
        <v>90</v>
      </c>
      <c r="S43">
        <f t="shared" si="0"/>
        <v>8</v>
      </c>
      <c r="T43">
        <f t="shared" si="1"/>
        <v>59</v>
      </c>
      <c r="U43" s="3">
        <f t="shared" si="2"/>
        <v>0</v>
      </c>
      <c r="V43" s="3">
        <f t="shared" si="3"/>
        <v>0</v>
      </c>
      <c r="W43" s="3">
        <f t="shared" si="4"/>
        <v>0</v>
      </c>
      <c r="X43" s="3">
        <f t="shared" si="5"/>
        <v>0</v>
      </c>
      <c r="Y43" s="11">
        <f t="shared" si="6"/>
        <v>8</v>
      </c>
      <c r="Z43" s="11">
        <f t="shared" si="7"/>
        <v>59</v>
      </c>
    </row>
    <row r="44" spans="1:26" x14ac:dyDescent="0.15">
      <c r="A44">
        <v>2001</v>
      </c>
      <c r="B44">
        <v>6</v>
      </c>
      <c r="D44" s="2">
        <v>1</v>
      </c>
      <c r="E44" s="2">
        <v>1500</v>
      </c>
      <c r="F44" s="5">
        <v>5027</v>
      </c>
      <c r="G44">
        <v>1</v>
      </c>
      <c r="I44" t="s">
        <v>53</v>
      </c>
      <c r="K44" t="s">
        <v>53</v>
      </c>
      <c r="L44" t="str">
        <f>VLOOKUP(F44,硬币表,3,FALSE)</f>
        <v>七郎</v>
      </c>
      <c r="P44" s="8">
        <v>5063</v>
      </c>
      <c r="R44" s="8" t="s">
        <v>91</v>
      </c>
      <c r="S44">
        <f t="shared" si="0"/>
        <v>9</v>
      </c>
      <c r="T44">
        <f t="shared" si="1"/>
        <v>69</v>
      </c>
      <c r="U44" s="3">
        <f t="shared" si="2"/>
        <v>0</v>
      </c>
      <c r="V44" s="3">
        <f t="shared" si="3"/>
        <v>0</v>
      </c>
      <c r="W44" s="3">
        <f t="shared" si="4"/>
        <v>0</v>
      </c>
      <c r="X44" s="3">
        <f t="shared" si="5"/>
        <v>0</v>
      </c>
      <c r="Y44" s="11">
        <f t="shared" si="6"/>
        <v>9</v>
      </c>
      <c r="Z44" s="11">
        <f t="shared" si="7"/>
        <v>69</v>
      </c>
    </row>
    <row r="45" spans="1:26" x14ac:dyDescent="0.15">
      <c r="A45">
        <v>2002</v>
      </c>
      <c r="B45">
        <v>6</v>
      </c>
      <c r="D45" s="2">
        <v>2</v>
      </c>
      <c r="E45" s="2">
        <v>2000</v>
      </c>
      <c r="F45" s="5">
        <v>5028</v>
      </c>
      <c r="G45">
        <v>1</v>
      </c>
      <c r="I45" t="s">
        <v>53</v>
      </c>
      <c r="K45" t="s">
        <v>53</v>
      </c>
      <c r="L45" t="str">
        <f>VLOOKUP(F45,硬币表,3,FALSE)</f>
        <v>守夜人</v>
      </c>
      <c r="P45" s="7">
        <v>5064</v>
      </c>
      <c r="R45" s="7" t="s">
        <v>92</v>
      </c>
      <c r="S45">
        <f t="shared" si="0"/>
        <v>0</v>
      </c>
      <c r="T45">
        <f t="shared" si="1"/>
        <v>0</v>
      </c>
      <c r="U45" s="3">
        <f t="shared" si="2"/>
        <v>0</v>
      </c>
      <c r="V45" s="3">
        <f t="shared" si="3"/>
        <v>0</v>
      </c>
      <c r="W45" s="3">
        <f t="shared" si="4"/>
        <v>0</v>
      </c>
      <c r="X45" s="3">
        <f t="shared" si="5"/>
        <v>0</v>
      </c>
      <c r="Y45" s="3">
        <f t="shared" si="6"/>
        <v>0</v>
      </c>
      <c r="Z45" s="3">
        <f t="shared" si="7"/>
        <v>0</v>
      </c>
    </row>
    <row r="46" spans="1:26" x14ac:dyDescent="0.15">
      <c r="A46">
        <v>2003</v>
      </c>
      <c r="B46">
        <v>6</v>
      </c>
      <c r="D46" s="2">
        <v>3</v>
      </c>
      <c r="E46" s="2">
        <v>2500</v>
      </c>
      <c r="F46" s="5">
        <v>5020</v>
      </c>
      <c r="G46">
        <v>2</v>
      </c>
      <c r="I46" t="s">
        <v>53</v>
      </c>
      <c r="K46" t="s">
        <v>53</v>
      </c>
      <c r="L46" t="str">
        <f>VLOOKUP(F46,硬币表,3,FALSE)</f>
        <v>玲珑</v>
      </c>
    </row>
    <row r="47" spans="1:26" x14ac:dyDescent="0.15">
      <c r="A47">
        <v>2004</v>
      </c>
      <c r="B47">
        <v>6</v>
      </c>
      <c r="D47" s="2">
        <v>4</v>
      </c>
      <c r="E47" s="2">
        <v>3000</v>
      </c>
      <c r="F47" s="5">
        <v>5021</v>
      </c>
      <c r="G47">
        <v>2</v>
      </c>
      <c r="I47" t="s">
        <v>53</v>
      </c>
      <c r="K47" t="s">
        <v>53</v>
      </c>
      <c r="L47" t="str">
        <f>VLOOKUP(F47,硬币表,3,FALSE)</f>
        <v>鬼猴儿</v>
      </c>
    </row>
    <row r="48" spans="1:26" x14ac:dyDescent="0.15">
      <c r="A48">
        <v>2005</v>
      </c>
      <c r="B48">
        <v>6</v>
      </c>
      <c r="D48" s="2">
        <v>5</v>
      </c>
      <c r="E48" s="2">
        <v>3500</v>
      </c>
      <c r="F48" s="6">
        <v>5030</v>
      </c>
      <c r="G48">
        <v>3</v>
      </c>
      <c r="H48" s="2"/>
      <c r="I48" s="2" t="s">
        <v>53</v>
      </c>
      <c r="J48" s="2"/>
      <c r="K48" s="2" t="s">
        <v>53</v>
      </c>
      <c r="L48" t="str">
        <f>VLOOKUP(F48,硬币表,3,FALSE)</f>
        <v>摄魂灵官</v>
      </c>
    </row>
    <row r="49" spans="1:13" x14ac:dyDescent="0.15">
      <c r="A49">
        <v>2006</v>
      </c>
      <c r="B49">
        <v>6</v>
      </c>
      <c r="D49" s="2">
        <v>1</v>
      </c>
      <c r="E49" s="2">
        <v>1500</v>
      </c>
      <c r="F49" s="6">
        <v>5031</v>
      </c>
      <c r="G49">
        <v>3</v>
      </c>
      <c r="I49" t="s">
        <v>53</v>
      </c>
      <c r="K49" t="s">
        <v>53</v>
      </c>
      <c r="L49" t="str">
        <f>VLOOKUP(F49,硬币表,3,FALSE)</f>
        <v>叫天</v>
      </c>
    </row>
    <row r="50" spans="1:13" x14ac:dyDescent="0.15">
      <c r="A50">
        <v>2007</v>
      </c>
      <c r="B50">
        <v>6</v>
      </c>
      <c r="D50" s="2">
        <v>2</v>
      </c>
      <c r="E50" s="2">
        <v>2000</v>
      </c>
      <c r="F50" s="6">
        <v>5033</v>
      </c>
      <c r="G50" s="2">
        <v>4</v>
      </c>
      <c r="I50" t="s">
        <v>53</v>
      </c>
      <c r="K50" t="s">
        <v>53</v>
      </c>
      <c r="L50" t="str">
        <f>VLOOKUP(F50,硬币表,3,FALSE)</f>
        <v>杜康</v>
      </c>
    </row>
    <row r="51" spans="1:13" x14ac:dyDescent="0.15">
      <c r="A51">
        <v>2008</v>
      </c>
      <c r="B51">
        <v>6</v>
      </c>
      <c r="D51" s="2">
        <v>3</v>
      </c>
      <c r="E51" s="2">
        <v>2500</v>
      </c>
      <c r="F51" s="6">
        <v>5036</v>
      </c>
      <c r="G51">
        <v>4</v>
      </c>
      <c r="I51" t="s">
        <v>53</v>
      </c>
      <c r="K51" t="s">
        <v>53</v>
      </c>
      <c r="L51" t="str">
        <f>VLOOKUP(F51,硬币表,3,FALSE)</f>
        <v>水上漂</v>
      </c>
    </row>
    <row r="52" spans="1:13" x14ac:dyDescent="0.15">
      <c r="A52">
        <v>2009</v>
      </c>
      <c r="B52">
        <v>6</v>
      </c>
      <c r="D52" s="2">
        <v>4</v>
      </c>
      <c r="E52" s="2">
        <v>3000</v>
      </c>
      <c r="F52" s="6">
        <v>5024</v>
      </c>
      <c r="G52">
        <v>5</v>
      </c>
      <c r="I52" t="s">
        <v>53</v>
      </c>
      <c r="K52" t="s">
        <v>53</v>
      </c>
      <c r="L52" t="str">
        <f>VLOOKUP(F52,硬币表,3,FALSE)</f>
        <v>索命修罗</v>
      </c>
    </row>
    <row r="53" spans="1:13" x14ac:dyDescent="0.15">
      <c r="A53">
        <v>2010</v>
      </c>
      <c r="B53">
        <v>6</v>
      </c>
      <c r="D53" s="2">
        <v>5</v>
      </c>
      <c r="E53" s="2">
        <v>3500</v>
      </c>
      <c r="F53" s="8">
        <v>5042</v>
      </c>
      <c r="G53">
        <v>5</v>
      </c>
      <c r="I53" t="s">
        <v>53</v>
      </c>
      <c r="K53" t="s">
        <v>53</v>
      </c>
      <c r="L53" t="str">
        <f>VLOOKUP(F53,硬币表,3,FALSE)</f>
        <v>虎妹</v>
      </c>
    </row>
    <row r="54" spans="1:13" x14ac:dyDescent="0.15">
      <c r="A54">
        <v>2011</v>
      </c>
      <c r="B54">
        <v>6</v>
      </c>
      <c r="D54" s="2">
        <v>1</v>
      </c>
      <c r="E54" s="2">
        <v>1500</v>
      </c>
      <c r="F54" s="8">
        <v>5045</v>
      </c>
      <c r="G54">
        <v>5</v>
      </c>
      <c r="I54" t="s">
        <v>53</v>
      </c>
      <c r="K54" t="s">
        <v>53</v>
      </c>
      <c r="L54" t="str">
        <f>VLOOKUP(F54,硬币表,3,FALSE)</f>
        <v>钟无艳</v>
      </c>
    </row>
    <row r="55" spans="1:13" x14ac:dyDescent="0.15">
      <c r="A55">
        <v>2012</v>
      </c>
      <c r="B55">
        <v>6</v>
      </c>
      <c r="D55" s="2">
        <v>2</v>
      </c>
      <c r="E55" s="2">
        <v>2000</v>
      </c>
      <c r="F55" s="8">
        <v>5046</v>
      </c>
      <c r="G55">
        <v>6</v>
      </c>
      <c r="I55" t="s">
        <v>53</v>
      </c>
      <c r="K55" t="s">
        <v>53</v>
      </c>
      <c r="L55" t="str">
        <f>VLOOKUP(F55,硬币表,3,FALSE)</f>
        <v>铁金刚</v>
      </c>
    </row>
    <row r="56" spans="1:13" x14ac:dyDescent="0.15">
      <c r="A56">
        <v>2013</v>
      </c>
      <c r="B56">
        <v>6</v>
      </c>
      <c r="D56" s="2">
        <v>3</v>
      </c>
      <c r="E56" s="2">
        <v>2500</v>
      </c>
      <c r="F56" s="8">
        <v>5013</v>
      </c>
      <c r="G56">
        <v>6</v>
      </c>
      <c r="H56" s="3"/>
      <c r="K56" t="s">
        <v>53</v>
      </c>
      <c r="L56" t="str">
        <f>VLOOKUP(F56,硬币表,3,FALSE)</f>
        <v>忠</v>
      </c>
    </row>
    <row r="57" spans="1:13" x14ac:dyDescent="0.15">
      <c r="A57">
        <v>2014</v>
      </c>
      <c r="B57">
        <v>6</v>
      </c>
      <c r="D57" s="2">
        <v>4</v>
      </c>
      <c r="E57" s="2">
        <v>3000</v>
      </c>
      <c r="F57" s="8">
        <v>5014</v>
      </c>
      <c r="G57">
        <v>8</v>
      </c>
      <c r="H57" s="3"/>
      <c r="K57" t="s">
        <v>53</v>
      </c>
      <c r="L57" t="str">
        <f>VLOOKUP(F57,硬币表,3,FALSE)</f>
        <v>灵锡</v>
      </c>
    </row>
    <row r="58" spans="1:13" x14ac:dyDescent="0.15">
      <c r="A58">
        <v>2015</v>
      </c>
      <c r="B58">
        <v>6</v>
      </c>
      <c r="D58" s="2">
        <v>5</v>
      </c>
      <c r="E58" s="2">
        <v>3500</v>
      </c>
      <c r="F58" s="8">
        <v>5049</v>
      </c>
      <c r="G58">
        <v>8</v>
      </c>
      <c r="H58" s="3"/>
      <c r="K58" t="s">
        <v>53</v>
      </c>
      <c r="L58" t="str">
        <f>VLOOKUP(F58,硬币表,3,FALSE)</f>
        <v>小丑北斗</v>
      </c>
    </row>
    <row r="59" spans="1:13" x14ac:dyDescent="0.15">
      <c r="A59">
        <v>2016</v>
      </c>
      <c r="B59">
        <v>6</v>
      </c>
      <c r="D59" s="2">
        <v>1</v>
      </c>
      <c r="E59" s="2">
        <v>1500</v>
      </c>
      <c r="F59" s="5">
        <v>5027</v>
      </c>
      <c r="G59">
        <v>3</v>
      </c>
      <c r="H59" s="5">
        <v>5020</v>
      </c>
      <c r="I59">
        <v>6</v>
      </c>
      <c r="K59" t="s">
        <v>53</v>
      </c>
      <c r="L59" t="str">
        <f>VLOOKUP(F59,硬币表,3,FALSE)</f>
        <v>七郎</v>
      </c>
      <c r="M59" t="str">
        <f t="shared" ref="M45:M108" si="12">VLOOKUP(H59,硬币表,3,FALSE)</f>
        <v>玲珑</v>
      </c>
    </row>
    <row r="60" spans="1:13" x14ac:dyDescent="0.15">
      <c r="A60">
        <v>2017</v>
      </c>
      <c r="B60">
        <v>6</v>
      </c>
      <c r="D60" s="2">
        <v>2</v>
      </c>
      <c r="E60" s="2">
        <v>2000</v>
      </c>
      <c r="F60" s="5">
        <v>5028</v>
      </c>
      <c r="G60">
        <v>4</v>
      </c>
      <c r="H60" s="5">
        <v>5021</v>
      </c>
      <c r="I60">
        <v>5</v>
      </c>
      <c r="K60" t="s">
        <v>53</v>
      </c>
      <c r="L60" t="str">
        <f>VLOOKUP(F60,硬币表,3,FALSE)</f>
        <v>守夜人</v>
      </c>
      <c r="M60" t="str">
        <f t="shared" si="12"/>
        <v>鬼猴儿</v>
      </c>
    </row>
    <row r="61" spans="1:13" x14ac:dyDescent="0.15">
      <c r="A61">
        <v>2018</v>
      </c>
      <c r="B61">
        <v>6</v>
      </c>
      <c r="D61" s="2">
        <v>3</v>
      </c>
      <c r="E61" s="2">
        <v>2500</v>
      </c>
      <c r="F61" s="6">
        <v>5030</v>
      </c>
      <c r="G61">
        <v>5</v>
      </c>
      <c r="H61" s="6">
        <v>5036</v>
      </c>
      <c r="I61">
        <v>5</v>
      </c>
      <c r="K61" t="s">
        <v>53</v>
      </c>
      <c r="L61" t="str">
        <f>VLOOKUP(F61,硬币表,3,FALSE)</f>
        <v>摄魂灵官</v>
      </c>
      <c r="M61" t="str">
        <f t="shared" si="12"/>
        <v>水上漂</v>
      </c>
    </row>
    <row r="62" spans="1:13" x14ac:dyDescent="0.15">
      <c r="A62">
        <v>2019</v>
      </c>
      <c r="B62">
        <v>6</v>
      </c>
      <c r="D62" s="2">
        <v>4</v>
      </c>
      <c r="E62" s="2">
        <v>3000</v>
      </c>
      <c r="F62" s="6">
        <v>5031</v>
      </c>
      <c r="G62">
        <v>5</v>
      </c>
      <c r="H62" s="6">
        <v>5024</v>
      </c>
      <c r="I62">
        <v>5</v>
      </c>
      <c r="K62" t="s">
        <v>53</v>
      </c>
      <c r="L62" t="str">
        <f>VLOOKUP(F62,硬币表,3,FALSE)</f>
        <v>叫天</v>
      </c>
      <c r="M62" t="str">
        <f t="shared" si="12"/>
        <v>索命修罗</v>
      </c>
    </row>
    <row r="63" spans="1:13" x14ac:dyDescent="0.15">
      <c r="A63">
        <v>2020</v>
      </c>
      <c r="B63">
        <v>6</v>
      </c>
      <c r="D63" s="2">
        <v>5</v>
      </c>
      <c r="E63" s="2">
        <v>3500</v>
      </c>
      <c r="F63" s="6">
        <v>5033</v>
      </c>
      <c r="G63">
        <v>5</v>
      </c>
      <c r="H63" s="6">
        <v>5026</v>
      </c>
      <c r="I63">
        <v>5</v>
      </c>
      <c r="K63" t="s">
        <v>53</v>
      </c>
      <c r="L63" t="str">
        <f>VLOOKUP(F63,硬币表,3,FALSE)</f>
        <v>杜康</v>
      </c>
      <c r="M63" t="str">
        <f t="shared" si="12"/>
        <v>毒郎君喵</v>
      </c>
    </row>
    <row r="64" spans="1:13" x14ac:dyDescent="0.15">
      <c r="A64">
        <v>2021</v>
      </c>
      <c r="B64">
        <v>6</v>
      </c>
      <c r="D64" s="2">
        <v>1</v>
      </c>
      <c r="E64" s="2">
        <v>1500</v>
      </c>
      <c r="F64" s="8">
        <v>5042</v>
      </c>
      <c r="G64">
        <v>6</v>
      </c>
      <c r="H64" s="8">
        <v>5045</v>
      </c>
      <c r="I64">
        <v>6</v>
      </c>
      <c r="K64" t="s">
        <v>53</v>
      </c>
      <c r="L64" t="str">
        <f>VLOOKUP(F64,硬币表,3,FALSE)</f>
        <v>虎妹</v>
      </c>
      <c r="M64" t="str">
        <f t="shared" si="12"/>
        <v>钟无艳</v>
      </c>
    </row>
    <row r="65" spans="1:14" x14ac:dyDescent="0.15">
      <c r="A65">
        <v>2022</v>
      </c>
      <c r="B65">
        <v>6</v>
      </c>
      <c r="D65" s="2">
        <v>2</v>
      </c>
      <c r="E65" s="2">
        <v>2000</v>
      </c>
      <c r="F65" s="8">
        <v>5046</v>
      </c>
      <c r="G65">
        <v>4</v>
      </c>
      <c r="H65" s="8">
        <v>5049</v>
      </c>
      <c r="I65">
        <v>8</v>
      </c>
      <c r="K65" t="s">
        <v>53</v>
      </c>
      <c r="L65" t="str">
        <f>VLOOKUP(F65,硬币表,3,FALSE)</f>
        <v>铁金刚</v>
      </c>
      <c r="M65" t="str">
        <f t="shared" si="12"/>
        <v>小丑北斗</v>
      </c>
    </row>
    <row r="66" spans="1:14" x14ac:dyDescent="0.15">
      <c r="A66">
        <v>2023</v>
      </c>
      <c r="B66">
        <v>6</v>
      </c>
      <c r="D66" s="2">
        <v>3</v>
      </c>
      <c r="E66" s="2">
        <v>2500</v>
      </c>
      <c r="F66" s="8">
        <v>5013</v>
      </c>
      <c r="G66">
        <v>5</v>
      </c>
      <c r="H66" s="8">
        <v>5014</v>
      </c>
      <c r="I66">
        <v>5</v>
      </c>
      <c r="K66" t="s">
        <v>53</v>
      </c>
      <c r="L66" t="str">
        <f>VLOOKUP(F66,硬币表,3,FALSE)</f>
        <v>忠</v>
      </c>
      <c r="M66" t="str">
        <f t="shared" si="12"/>
        <v>灵锡</v>
      </c>
    </row>
    <row r="67" spans="1:14" x14ac:dyDescent="0.15">
      <c r="A67">
        <v>2024</v>
      </c>
      <c r="B67">
        <v>6</v>
      </c>
      <c r="D67" s="2">
        <v>4</v>
      </c>
      <c r="E67" s="2">
        <v>3000</v>
      </c>
      <c r="F67" s="5">
        <v>5028</v>
      </c>
      <c r="G67">
        <v>4</v>
      </c>
      <c r="H67" s="6">
        <v>5033</v>
      </c>
      <c r="I67">
        <v>6</v>
      </c>
      <c r="K67" t="s">
        <v>53</v>
      </c>
      <c r="L67" t="str">
        <f>VLOOKUP(F67,硬币表,3,FALSE)</f>
        <v>守夜人</v>
      </c>
      <c r="M67" t="str">
        <f t="shared" si="12"/>
        <v>杜康</v>
      </c>
    </row>
    <row r="68" spans="1:14" x14ac:dyDescent="0.15">
      <c r="A68">
        <v>2025</v>
      </c>
      <c r="B68">
        <v>6</v>
      </c>
      <c r="D68" s="2">
        <v>5</v>
      </c>
      <c r="E68" s="2">
        <v>3500</v>
      </c>
      <c r="F68" s="5">
        <v>5028</v>
      </c>
      <c r="G68">
        <v>4</v>
      </c>
      <c r="H68" s="6">
        <v>5036</v>
      </c>
      <c r="I68">
        <v>6</v>
      </c>
      <c r="K68" t="s">
        <v>53</v>
      </c>
      <c r="L68" t="str">
        <f>VLOOKUP(F68,硬币表,3,FALSE)</f>
        <v>守夜人</v>
      </c>
      <c r="M68" t="str">
        <f t="shared" si="12"/>
        <v>水上漂</v>
      </c>
    </row>
    <row r="69" spans="1:14" x14ac:dyDescent="0.15">
      <c r="A69">
        <v>2026</v>
      </c>
      <c r="B69">
        <v>6</v>
      </c>
      <c r="F69" s="5">
        <v>5020</v>
      </c>
      <c r="G69">
        <v>4</v>
      </c>
      <c r="H69" s="6">
        <v>5024</v>
      </c>
      <c r="I69">
        <v>6</v>
      </c>
      <c r="K69" t="s">
        <v>53</v>
      </c>
      <c r="L69" t="str">
        <f>VLOOKUP(F69,硬币表,3,FALSE)</f>
        <v>玲珑</v>
      </c>
      <c r="M69" t="str">
        <f t="shared" si="12"/>
        <v>索命修罗</v>
      </c>
    </row>
    <row r="70" spans="1:14" x14ac:dyDescent="0.15">
      <c r="A70">
        <v>2027</v>
      </c>
      <c r="B70">
        <v>6</v>
      </c>
      <c r="F70" s="5">
        <v>5021</v>
      </c>
      <c r="G70">
        <v>4</v>
      </c>
      <c r="H70" s="6">
        <v>5026</v>
      </c>
      <c r="I70">
        <v>6</v>
      </c>
      <c r="K70" t="s">
        <v>53</v>
      </c>
      <c r="L70" t="str">
        <f>VLOOKUP(F70,硬币表,3,FALSE)</f>
        <v>鬼猴儿</v>
      </c>
      <c r="M70" t="str">
        <f t="shared" si="12"/>
        <v>毒郎君喵</v>
      </c>
    </row>
    <row r="71" spans="1:14" x14ac:dyDescent="0.15">
      <c r="A71">
        <v>2028</v>
      </c>
      <c r="B71">
        <v>6</v>
      </c>
      <c r="F71" s="8">
        <v>5046</v>
      </c>
      <c r="G71">
        <v>8</v>
      </c>
      <c r="H71" s="6">
        <v>5033</v>
      </c>
      <c r="I71">
        <v>6</v>
      </c>
      <c r="J71" s="5">
        <v>5020</v>
      </c>
      <c r="K71">
        <v>4</v>
      </c>
      <c r="L71" t="str">
        <f>VLOOKUP(F71,硬币表,3,FALSE)</f>
        <v>铁金刚</v>
      </c>
      <c r="M71" t="str">
        <f t="shared" si="12"/>
        <v>杜康</v>
      </c>
      <c r="N71" t="str">
        <f t="shared" ref="N48:N111" si="13">VLOOKUP(J71,硬币表,3,FALSE)</f>
        <v>玲珑</v>
      </c>
    </row>
    <row r="72" spans="1:14" x14ac:dyDescent="0.15">
      <c r="A72">
        <v>2029</v>
      </c>
      <c r="B72">
        <v>6</v>
      </c>
      <c r="F72" s="8">
        <v>5013</v>
      </c>
      <c r="G72">
        <v>8</v>
      </c>
      <c r="H72" s="6">
        <v>5036</v>
      </c>
      <c r="I72">
        <v>6</v>
      </c>
      <c r="J72" s="5">
        <v>5021</v>
      </c>
      <c r="K72">
        <v>4</v>
      </c>
      <c r="L72" t="str">
        <f>VLOOKUP(F72,硬币表,3,FALSE)</f>
        <v>忠</v>
      </c>
      <c r="M72" t="str">
        <f t="shared" si="12"/>
        <v>水上漂</v>
      </c>
      <c r="N72" t="str">
        <f t="shared" si="13"/>
        <v>鬼猴儿</v>
      </c>
    </row>
    <row r="73" spans="1:14" x14ac:dyDescent="0.15">
      <c r="A73">
        <v>2030</v>
      </c>
      <c r="B73">
        <v>6</v>
      </c>
      <c r="F73" s="8">
        <v>5014</v>
      </c>
      <c r="G73">
        <v>8</v>
      </c>
      <c r="H73" s="6">
        <v>5024</v>
      </c>
      <c r="I73">
        <v>6</v>
      </c>
      <c r="J73" s="5">
        <v>5027</v>
      </c>
      <c r="K73">
        <v>4</v>
      </c>
      <c r="L73" t="str">
        <f>VLOOKUP(F73,硬币表,3,FALSE)</f>
        <v>灵锡</v>
      </c>
      <c r="M73" t="str">
        <f t="shared" si="12"/>
        <v>索命修罗</v>
      </c>
      <c r="N73" t="str">
        <f t="shared" si="13"/>
        <v>七郎</v>
      </c>
    </row>
    <row r="74" spans="1:14" x14ac:dyDescent="0.15">
      <c r="A74">
        <v>2031</v>
      </c>
      <c r="B74">
        <v>6</v>
      </c>
      <c r="F74" s="8">
        <v>5049</v>
      </c>
      <c r="G74">
        <v>8</v>
      </c>
      <c r="H74" s="6">
        <v>5026</v>
      </c>
      <c r="I74">
        <v>6</v>
      </c>
      <c r="J74" s="5">
        <v>5028</v>
      </c>
      <c r="K74">
        <v>4</v>
      </c>
      <c r="L74" t="str">
        <f>VLOOKUP(F74,硬币表,3,FALSE)</f>
        <v>小丑北斗</v>
      </c>
      <c r="M74" t="str">
        <f t="shared" si="12"/>
        <v>毒郎君喵</v>
      </c>
      <c r="N74" t="str">
        <f t="shared" si="13"/>
        <v>守夜人</v>
      </c>
    </row>
    <row r="75" spans="1:14" x14ac:dyDescent="0.15">
      <c r="A75">
        <v>2032</v>
      </c>
      <c r="B75">
        <v>6</v>
      </c>
      <c r="F75" s="8">
        <v>5042</v>
      </c>
      <c r="G75">
        <v>8</v>
      </c>
      <c r="H75" s="8">
        <v>5045</v>
      </c>
      <c r="I75">
        <v>8</v>
      </c>
      <c r="J75" s="6">
        <v>5030</v>
      </c>
      <c r="K75">
        <v>6</v>
      </c>
      <c r="L75" t="str">
        <f>VLOOKUP(F75,硬币表,3,FALSE)</f>
        <v>虎妹</v>
      </c>
      <c r="M75" t="str">
        <f t="shared" si="12"/>
        <v>钟无艳</v>
      </c>
      <c r="N75" t="str">
        <f t="shared" si="13"/>
        <v>摄魂灵官</v>
      </c>
    </row>
    <row r="76" spans="1:14" x14ac:dyDescent="0.15">
      <c r="A76">
        <v>2033</v>
      </c>
      <c r="B76">
        <v>6</v>
      </c>
      <c r="F76" s="8">
        <v>5046</v>
      </c>
      <c r="G76">
        <v>8</v>
      </c>
      <c r="H76" s="8">
        <v>5049</v>
      </c>
      <c r="I76">
        <v>8</v>
      </c>
      <c r="J76" s="6">
        <v>5031</v>
      </c>
      <c r="K76">
        <v>6</v>
      </c>
      <c r="L76" t="str">
        <f>VLOOKUP(F76,硬币表,3,FALSE)</f>
        <v>铁金刚</v>
      </c>
      <c r="M76" t="str">
        <f t="shared" si="12"/>
        <v>小丑北斗</v>
      </c>
      <c r="N76" t="str">
        <f t="shared" si="13"/>
        <v>叫天</v>
      </c>
    </row>
    <row r="77" spans="1:14" x14ac:dyDescent="0.15">
      <c r="A77">
        <v>2034</v>
      </c>
      <c r="B77">
        <v>6</v>
      </c>
      <c r="F77" s="8">
        <v>5013</v>
      </c>
      <c r="G77">
        <v>8</v>
      </c>
      <c r="H77" s="8">
        <v>5014</v>
      </c>
      <c r="I77">
        <v>8</v>
      </c>
      <c r="J77" s="6">
        <v>5033</v>
      </c>
      <c r="K77">
        <v>6</v>
      </c>
      <c r="L77" t="str">
        <f>VLOOKUP(F77,硬币表,3,FALSE)</f>
        <v>忠</v>
      </c>
      <c r="M77" t="str">
        <f t="shared" si="12"/>
        <v>灵锡</v>
      </c>
      <c r="N77" t="str">
        <f t="shared" si="13"/>
        <v>杜康</v>
      </c>
    </row>
    <row r="78" spans="1:14" x14ac:dyDescent="0.15">
      <c r="A78">
        <v>2035</v>
      </c>
      <c r="B78">
        <v>6</v>
      </c>
      <c r="F78" s="8">
        <v>5042</v>
      </c>
      <c r="G78">
        <v>8</v>
      </c>
      <c r="H78" s="8">
        <v>5046</v>
      </c>
      <c r="I78">
        <v>8</v>
      </c>
      <c r="J78" s="8">
        <v>5013</v>
      </c>
      <c r="K78">
        <v>8</v>
      </c>
      <c r="L78" t="str">
        <f>VLOOKUP(F78,硬币表,3,FALSE)</f>
        <v>虎妹</v>
      </c>
      <c r="M78" t="str">
        <f t="shared" si="12"/>
        <v>铁金刚</v>
      </c>
      <c r="N78" t="str">
        <f t="shared" si="13"/>
        <v>忠</v>
      </c>
    </row>
    <row r="79" spans="1:14" x14ac:dyDescent="0.15">
      <c r="A79">
        <v>3001</v>
      </c>
      <c r="B79">
        <v>7</v>
      </c>
      <c r="F79" s="5">
        <v>5001</v>
      </c>
      <c r="G79">
        <v>1</v>
      </c>
      <c r="I79" t="s">
        <v>53</v>
      </c>
      <c r="K79" t="s">
        <v>53</v>
      </c>
      <c r="L79" t="str">
        <f>VLOOKUP(F79,硬币表,3,FALSE)</f>
        <v>铜锤</v>
      </c>
    </row>
    <row r="80" spans="1:14" x14ac:dyDescent="0.15">
      <c r="A80">
        <v>3002</v>
      </c>
      <c r="B80">
        <v>7</v>
      </c>
      <c r="F80" s="5">
        <v>5006</v>
      </c>
      <c r="G80">
        <v>1</v>
      </c>
      <c r="I80" t="s">
        <v>53</v>
      </c>
      <c r="K80" t="s">
        <v>53</v>
      </c>
      <c r="L80" t="str">
        <f>VLOOKUP(F80,硬币表,3,FALSE)</f>
        <v>小雷公</v>
      </c>
    </row>
    <row r="81" spans="1:13" x14ac:dyDescent="0.15">
      <c r="A81">
        <v>3003</v>
      </c>
      <c r="B81">
        <v>7</v>
      </c>
      <c r="F81" s="5">
        <v>5029</v>
      </c>
      <c r="G81">
        <v>2</v>
      </c>
      <c r="I81" t="s">
        <v>53</v>
      </c>
      <c r="K81" t="s">
        <v>53</v>
      </c>
      <c r="L81" t="str">
        <f>VLOOKUP(F81,硬币表,3,FALSE)</f>
        <v>神行客</v>
      </c>
    </row>
    <row r="82" spans="1:13" x14ac:dyDescent="0.15">
      <c r="A82">
        <v>3004</v>
      </c>
      <c r="B82">
        <v>7</v>
      </c>
      <c r="F82" s="5">
        <v>5032</v>
      </c>
      <c r="G82">
        <v>2</v>
      </c>
      <c r="I82" t="s">
        <v>53</v>
      </c>
      <c r="K82" t="s">
        <v>53</v>
      </c>
      <c r="L82" t="str">
        <f>VLOOKUP(F82,硬币表,3,FALSE)</f>
        <v>夺命</v>
      </c>
    </row>
    <row r="83" spans="1:13" x14ac:dyDescent="0.15">
      <c r="A83">
        <v>3005</v>
      </c>
      <c r="B83">
        <v>7</v>
      </c>
      <c r="F83" s="6">
        <v>5005</v>
      </c>
      <c r="G83">
        <v>3</v>
      </c>
      <c r="H83" s="2"/>
      <c r="I83" s="2" t="s">
        <v>53</v>
      </c>
      <c r="J83" s="2"/>
      <c r="K83" s="2" t="s">
        <v>53</v>
      </c>
      <c r="L83" t="str">
        <f>VLOOKUP(F83,硬币表,3,FALSE)</f>
        <v>魔化猫</v>
      </c>
    </row>
    <row r="84" spans="1:13" x14ac:dyDescent="0.15">
      <c r="A84">
        <v>3006</v>
      </c>
      <c r="B84">
        <v>7</v>
      </c>
      <c r="F84" s="6">
        <v>5018</v>
      </c>
      <c r="G84">
        <v>3</v>
      </c>
      <c r="I84" t="s">
        <v>53</v>
      </c>
      <c r="K84" t="s">
        <v>53</v>
      </c>
      <c r="L84" t="str">
        <f>VLOOKUP(F84,硬币表,3,FALSE)</f>
        <v>铁胆</v>
      </c>
    </row>
    <row r="85" spans="1:13" x14ac:dyDescent="0.15">
      <c r="A85">
        <v>3007</v>
      </c>
      <c r="B85">
        <v>7</v>
      </c>
      <c r="F85" s="6">
        <v>5039</v>
      </c>
      <c r="G85" s="2">
        <v>4</v>
      </c>
      <c r="I85" t="s">
        <v>53</v>
      </c>
      <c r="K85" t="s">
        <v>53</v>
      </c>
      <c r="L85" t="str">
        <f>VLOOKUP(F85,硬币表,3,FALSE)</f>
        <v>莽头陀</v>
      </c>
    </row>
    <row r="86" spans="1:13" x14ac:dyDescent="0.15">
      <c r="A86">
        <v>3008</v>
      </c>
      <c r="B86">
        <v>7</v>
      </c>
      <c r="F86" s="6">
        <v>5040</v>
      </c>
      <c r="G86">
        <v>4</v>
      </c>
      <c r="I86" t="s">
        <v>53</v>
      </c>
      <c r="K86" t="s">
        <v>53</v>
      </c>
      <c r="L86" t="str">
        <f>VLOOKUP(F86,硬币表,3,FALSE)</f>
        <v>小丑梅花</v>
      </c>
    </row>
    <row r="87" spans="1:13" x14ac:dyDescent="0.15">
      <c r="A87">
        <v>3009</v>
      </c>
      <c r="B87">
        <v>7</v>
      </c>
      <c r="F87" s="6">
        <v>5041</v>
      </c>
      <c r="G87">
        <v>5</v>
      </c>
      <c r="I87" t="s">
        <v>53</v>
      </c>
      <c r="K87" t="s">
        <v>53</v>
      </c>
      <c r="L87" t="str">
        <f>VLOOKUP(F87,硬币表,3,FALSE)</f>
        <v>小丑方片</v>
      </c>
    </row>
    <row r="88" spans="1:13" x14ac:dyDescent="0.15">
      <c r="A88">
        <v>3010</v>
      </c>
      <c r="B88">
        <v>7</v>
      </c>
      <c r="F88" s="6">
        <v>5047</v>
      </c>
      <c r="G88">
        <v>5</v>
      </c>
      <c r="I88" t="s">
        <v>53</v>
      </c>
      <c r="K88" t="s">
        <v>53</v>
      </c>
      <c r="L88" t="str">
        <f>VLOOKUP(F88,硬币表,3,FALSE)</f>
        <v>画师</v>
      </c>
    </row>
    <row r="89" spans="1:13" x14ac:dyDescent="0.15">
      <c r="A89">
        <v>3011</v>
      </c>
      <c r="B89">
        <v>7</v>
      </c>
      <c r="F89" s="8">
        <v>5011</v>
      </c>
      <c r="G89">
        <v>5</v>
      </c>
      <c r="I89" t="s">
        <v>53</v>
      </c>
      <c r="K89" t="s">
        <v>53</v>
      </c>
      <c r="L89" t="str">
        <f>VLOOKUP(F89,硬币表,3,FALSE)</f>
        <v>西门</v>
      </c>
    </row>
    <row r="90" spans="1:13" x14ac:dyDescent="0.15">
      <c r="A90">
        <v>3012</v>
      </c>
      <c r="B90">
        <v>7</v>
      </c>
      <c r="F90" s="8">
        <v>5062</v>
      </c>
      <c r="G90">
        <v>5</v>
      </c>
      <c r="I90" t="s">
        <v>53</v>
      </c>
      <c r="K90" t="s">
        <v>53</v>
      </c>
      <c r="L90" t="str">
        <f>VLOOKUP(F90,硬币表,3,FALSE)</f>
        <v>墨兰</v>
      </c>
    </row>
    <row r="91" spans="1:13" x14ac:dyDescent="0.15">
      <c r="A91">
        <v>3013</v>
      </c>
      <c r="B91">
        <v>7</v>
      </c>
      <c r="F91" s="8">
        <v>5010</v>
      </c>
      <c r="G91">
        <v>6</v>
      </c>
      <c r="I91" t="s">
        <v>53</v>
      </c>
      <c r="K91" t="s">
        <v>53</v>
      </c>
      <c r="L91" t="str">
        <f>VLOOKUP(F91,硬币表,3,FALSE)</f>
        <v>荣光</v>
      </c>
    </row>
    <row r="92" spans="1:13" x14ac:dyDescent="0.15">
      <c r="A92">
        <v>3014</v>
      </c>
      <c r="B92">
        <v>7</v>
      </c>
      <c r="F92" s="8">
        <v>5060</v>
      </c>
      <c r="G92">
        <v>6</v>
      </c>
      <c r="H92" s="3"/>
      <c r="K92" t="s">
        <v>53</v>
      </c>
      <c r="L92" t="str">
        <f>VLOOKUP(F92,硬币表,3,FALSE)</f>
        <v>铁面</v>
      </c>
    </row>
    <row r="93" spans="1:13" x14ac:dyDescent="0.15">
      <c r="A93">
        <v>3015</v>
      </c>
      <c r="B93">
        <v>7</v>
      </c>
      <c r="F93" s="8">
        <v>5063</v>
      </c>
      <c r="G93">
        <v>8</v>
      </c>
      <c r="H93" s="3"/>
      <c r="K93" t="s">
        <v>53</v>
      </c>
      <c r="L93" t="str">
        <f>VLOOKUP(F93,硬币表,3,FALSE)</f>
        <v>无情</v>
      </c>
    </row>
    <row r="94" spans="1:13" x14ac:dyDescent="0.15">
      <c r="A94">
        <v>3016</v>
      </c>
      <c r="B94">
        <v>7</v>
      </c>
      <c r="F94" s="8">
        <v>5053</v>
      </c>
      <c r="G94">
        <v>8</v>
      </c>
      <c r="H94" s="3"/>
      <c r="K94" t="s">
        <v>53</v>
      </c>
      <c r="L94" t="str">
        <f>VLOOKUP(F94,硬币表,3,FALSE)</f>
        <v>唐明</v>
      </c>
    </row>
    <row r="95" spans="1:13" x14ac:dyDescent="0.15">
      <c r="A95">
        <v>3017</v>
      </c>
      <c r="B95">
        <v>7</v>
      </c>
      <c r="F95" s="5">
        <v>5001</v>
      </c>
      <c r="G95">
        <v>3</v>
      </c>
      <c r="H95" s="5">
        <v>5029</v>
      </c>
      <c r="I95">
        <v>6</v>
      </c>
      <c r="K95" t="s">
        <v>53</v>
      </c>
      <c r="L95" t="str">
        <f>VLOOKUP(F95,硬币表,3,FALSE)</f>
        <v>铜锤</v>
      </c>
      <c r="M95" t="str">
        <f t="shared" si="12"/>
        <v>神行客</v>
      </c>
    </row>
    <row r="96" spans="1:13" x14ac:dyDescent="0.15">
      <c r="A96">
        <v>3018</v>
      </c>
      <c r="B96">
        <v>7</v>
      </c>
      <c r="F96" s="5">
        <v>5006</v>
      </c>
      <c r="G96">
        <v>4</v>
      </c>
      <c r="H96" s="5">
        <v>5032</v>
      </c>
      <c r="I96">
        <v>5</v>
      </c>
      <c r="K96" t="s">
        <v>53</v>
      </c>
      <c r="L96" t="str">
        <f>VLOOKUP(F96,硬币表,3,FALSE)</f>
        <v>小雷公</v>
      </c>
      <c r="M96" t="str">
        <f t="shared" si="12"/>
        <v>夺命</v>
      </c>
    </row>
    <row r="97" spans="1:14" x14ac:dyDescent="0.15">
      <c r="A97">
        <v>3019</v>
      </c>
      <c r="B97">
        <v>7</v>
      </c>
      <c r="F97" s="6">
        <v>5005</v>
      </c>
      <c r="G97">
        <v>5</v>
      </c>
      <c r="H97" s="6">
        <v>5040</v>
      </c>
      <c r="I97">
        <v>5</v>
      </c>
      <c r="K97" t="s">
        <v>53</v>
      </c>
      <c r="L97" t="str">
        <f>VLOOKUP(F97,硬币表,3,FALSE)</f>
        <v>魔化猫</v>
      </c>
      <c r="M97" t="str">
        <f t="shared" si="12"/>
        <v>小丑梅花</v>
      </c>
    </row>
    <row r="98" spans="1:14" x14ac:dyDescent="0.15">
      <c r="A98">
        <v>3020</v>
      </c>
      <c r="B98">
        <v>7</v>
      </c>
      <c r="F98" s="6">
        <v>5018</v>
      </c>
      <c r="G98">
        <v>5</v>
      </c>
      <c r="H98" s="6">
        <v>5041</v>
      </c>
      <c r="I98">
        <v>5</v>
      </c>
      <c r="K98" t="s">
        <v>53</v>
      </c>
      <c r="L98" t="str">
        <f>VLOOKUP(F98,硬币表,3,FALSE)</f>
        <v>铁胆</v>
      </c>
      <c r="M98" t="str">
        <f t="shared" si="12"/>
        <v>小丑方片</v>
      </c>
    </row>
    <row r="99" spans="1:14" x14ac:dyDescent="0.15">
      <c r="A99">
        <v>3021</v>
      </c>
      <c r="B99">
        <v>7</v>
      </c>
      <c r="F99" s="6">
        <v>5039</v>
      </c>
      <c r="G99">
        <v>5</v>
      </c>
      <c r="H99" s="6">
        <v>5047</v>
      </c>
      <c r="I99">
        <v>5</v>
      </c>
      <c r="K99" t="s">
        <v>53</v>
      </c>
      <c r="L99" t="str">
        <f>VLOOKUP(F99,硬币表,3,FALSE)</f>
        <v>莽头陀</v>
      </c>
      <c r="M99" t="str">
        <f t="shared" si="12"/>
        <v>画师</v>
      </c>
    </row>
    <row r="100" spans="1:14" x14ac:dyDescent="0.15">
      <c r="A100">
        <v>3022</v>
      </c>
      <c r="B100">
        <v>7</v>
      </c>
      <c r="F100" s="8">
        <v>5011</v>
      </c>
      <c r="G100">
        <v>6</v>
      </c>
      <c r="H100" s="8">
        <v>5062</v>
      </c>
      <c r="I100">
        <v>6</v>
      </c>
      <c r="K100" t="s">
        <v>53</v>
      </c>
      <c r="L100" t="str">
        <f>VLOOKUP(F100,硬币表,3,FALSE)</f>
        <v>西门</v>
      </c>
      <c r="M100" t="str">
        <f t="shared" si="12"/>
        <v>墨兰</v>
      </c>
    </row>
    <row r="101" spans="1:14" x14ac:dyDescent="0.15">
      <c r="A101">
        <v>3023</v>
      </c>
      <c r="B101">
        <v>7</v>
      </c>
      <c r="F101" s="8">
        <v>5010</v>
      </c>
      <c r="G101">
        <v>4</v>
      </c>
      <c r="H101" s="8">
        <v>5053</v>
      </c>
      <c r="I101">
        <v>8</v>
      </c>
      <c r="K101" t="s">
        <v>53</v>
      </c>
      <c r="L101" t="str">
        <f>VLOOKUP(F101,硬币表,3,FALSE)</f>
        <v>荣光</v>
      </c>
      <c r="M101" t="str">
        <f t="shared" si="12"/>
        <v>唐明</v>
      </c>
    </row>
    <row r="102" spans="1:14" x14ac:dyDescent="0.15">
      <c r="A102">
        <v>3024</v>
      </c>
      <c r="B102">
        <v>7</v>
      </c>
      <c r="F102" s="8">
        <v>5060</v>
      </c>
      <c r="G102">
        <v>5</v>
      </c>
      <c r="H102" s="8">
        <v>5063</v>
      </c>
      <c r="I102">
        <v>5</v>
      </c>
      <c r="K102" t="s">
        <v>53</v>
      </c>
      <c r="L102" t="str">
        <f>VLOOKUP(F102,硬币表,3,FALSE)</f>
        <v>铁面</v>
      </c>
      <c r="M102" t="str">
        <f t="shared" si="12"/>
        <v>无情</v>
      </c>
    </row>
    <row r="103" spans="1:14" x14ac:dyDescent="0.15">
      <c r="A103">
        <v>3025</v>
      </c>
      <c r="B103">
        <v>7</v>
      </c>
      <c r="F103" s="6">
        <v>5005</v>
      </c>
      <c r="G103">
        <v>6</v>
      </c>
      <c r="H103" s="5">
        <v>5001</v>
      </c>
      <c r="I103">
        <v>4</v>
      </c>
      <c r="L103" t="str">
        <f>VLOOKUP(F103,硬币表,3,FALSE)</f>
        <v>魔化猫</v>
      </c>
      <c r="M103" t="str">
        <f>VLOOKUP(F103,硬币表,3,FALSE)</f>
        <v>魔化猫</v>
      </c>
    </row>
    <row r="104" spans="1:14" x14ac:dyDescent="0.15">
      <c r="A104">
        <v>3026</v>
      </c>
      <c r="B104">
        <v>7</v>
      </c>
      <c r="F104" s="6">
        <v>5018</v>
      </c>
      <c r="G104">
        <v>6</v>
      </c>
      <c r="H104" s="5">
        <v>5001</v>
      </c>
      <c r="I104">
        <v>4</v>
      </c>
      <c r="L104" t="str">
        <f>VLOOKUP(F104,硬币表,3,FALSE)</f>
        <v>铁胆</v>
      </c>
      <c r="M104" t="str">
        <f>VLOOKUP(F104,硬币表,3,FALSE)</f>
        <v>铁胆</v>
      </c>
    </row>
    <row r="105" spans="1:14" x14ac:dyDescent="0.15">
      <c r="A105">
        <v>3027</v>
      </c>
      <c r="B105">
        <v>7</v>
      </c>
      <c r="F105" s="6">
        <v>5039</v>
      </c>
      <c r="G105">
        <v>6</v>
      </c>
      <c r="H105" s="5">
        <v>5006</v>
      </c>
      <c r="I105">
        <v>4</v>
      </c>
      <c r="L105" t="str">
        <f>VLOOKUP(F105,硬币表,3,FALSE)</f>
        <v>莽头陀</v>
      </c>
      <c r="M105" t="str">
        <f>VLOOKUP(F105,硬币表,3,FALSE)</f>
        <v>莽头陀</v>
      </c>
    </row>
    <row r="106" spans="1:14" x14ac:dyDescent="0.15">
      <c r="A106">
        <v>3028</v>
      </c>
      <c r="B106">
        <v>7</v>
      </c>
      <c r="F106" s="6">
        <v>5040</v>
      </c>
      <c r="G106">
        <v>6</v>
      </c>
      <c r="H106" s="5">
        <v>5006</v>
      </c>
      <c r="I106">
        <v>4</v>
      </c>
      <c r="L106" t="str">
        <f>VLOOKUP(F106,硬币表,3,FALSE)</f>
        <v>小丑梅花</v>
      </c>
      <c r="M106" t="str">
        <f>VLOOKUP(F106,硬币表,3,FALSE)</f>
        <v>小丑梅花</v>
      </c>
    </row>
    <row r="107" spans="1:14" x14ac:dyDescent="0.15">
      <c r="A107">
        <v>3029</v>
      </c>
      <c r="B107">
        <v>7</v>
      </c>
      <c r="F107" s="6">
        <v>5041</v>
      </c>
      <c r="G107">
        <v>6</v>
      </c>
      <c r="H107" s="5">
        <v>5029</v>
      </c>
      <c r="I107">
        <v>4</v>
      </c>
      <c r="L107" t="str">
        <f>VLOOKUP(F107,硬币表,3,FALSE)</f>
        <v>小丑方片</v>
      </c>
      <c r="M107" t="str">
        <f>VLOOKUP(F107,硬币表,3,FALSE)</f>
        <v>小丑方片</v>
      </c>
    </row>
    <row r="108" spans="1:14" x14ac:dyDescent="0.15">
      <c r="A108">
        <v>3030</v>
      </c>
      <c r="B108">
        <v>7</v>
      </c>
      <c r="F108" s="6">
        <v>5047</v>
      </c>
      <c r="G108">
        <v>6</v>
      </c>
      <c r="H108" s="5">
        <v>5032</v>
      </c>
      <c r="I108">
        <v>4</v>
      </c>
      <c r="L108" t="str">
        <f>VLOOKUP(F108,硬币表,3,FALSE)</f>
        <v>画师</v>
      </c>
      <c r="M108" t="str">
        <f>VLOOKUP(F108,硬币表,3,FALSE)</f>
        <v>画师</v>
      </c>
    </row>
    <row r="109" spans="1:14" x14ac:dyDescent="0.15">
      <c r="A109">
        <v>3031</v>
      </c>
      <c r="B109">
        <v>7</v>
      </c>
      <c r="F109" s="6">
        <v>5005</v>
      </c>
      <c r="G109">
        <v>5</v>
      </c>
      <c r="H109" s="6">
        <v>5040</v>
      </c>
      <c r="I109">
        <v>5</v>
      </c>
      <c r="J109" s="5">
        <v>5029</v>
      </c>
      <c r="K109">
        <v>3</v>
      </c>
      <c r="L109" t="str">
        <f>VLOOKUP(F109,硬币表,3,FALSE)</f>
        <v>魔化猫</v>
      </c>
      <c r="M109" t="str">
        <f t="shared" ref="M109:M128" si="14">VLOOKUP(H109,硬币表,3,FALSE)</f>
        <v>小丑梅花</v>
      </c>
      <c r="N109" t="str">
        <f t="shared" si="13"/>
        <v>神行客</v>
      </c>
    </row>
    <row r="110" spans="1:14" x14ac:dyDescent="0.15">
      <c r="A110">
        <v>3032</v>
      </c>
      <c r="B110">
        <v>7</v>
      </c>
      <c r="F110" s="6">
        <v>5018</v>
      </c>
      <c r="G110">
        <v>5</v>
      </c>
      <c r="H110" s="6">
        <v>5039</v>
      </c>
      <c r="I110">
        <v>5</v>
      </c>
      <c r="J110" s="5">
        <v>5032</v>
      </c>
      <c r="K110">
        <v>3</v>
      </c>
      <c r="L110" t="str">
        <f>VLOOKUP(F110,硬币表,3,FALSE)</f>
        <v>铁胆</v>
      </c>
      <c r="M110" t="str">
        <f t="shared" si="14"/>
        <v>莽头陀</v>
      </c>
      <c r="N110" t="str">
        <f t="shared" si="13"/>
        <v>夺命</v>
      </c>
    </row>
    <row r="111" spans="1:14" x14ac:dyDescent="0.15">
      <c r="A111">
        <v>3033</v>
      </c>
      <c r="B111">
        <v>7</v>
      </c>
      <c r="F111" s="8">
        <v>5011</v>
      </c>
      <c r="G111">
        <v>8</v>
      </c>
      <c r="H111" s="6">
        <v>5005</v>
      </c>
      <c r="I111">
        <v>6</v>
      </c>
      <c r="J111" s="5">
        <v>5001</v>
      </c>
      <c r="K111">
        <v>4</v>
      </c>
      <c r="L111" t="str">
        <f>VLOOKUP(F111,硬币表,3,FALSE)</f>
        <v>西门</v>
      </c>
      <c r="M111" t="str">
        <f t="shared" si="14"/>
        <v>魔化猫</v>
      </c>
      <c r="N111" t="str">
        <f t="shared" si="13"/>
        <v>铜锤</v>
      </c>
    </row>
    <row r="112" spans="1:14" x14ac:dyDescent="0.15">
      <c r="A112">
        <v>3034</v>
      </c>
      <c r="B112">
        <v>7</v>
      </c>
      <c r="F112" s="8">
        <v>5062</v>
      </c>
      <c r="G112">
        <v>8</v>
      </c>
      <c r="H112" s="6">
        <v>5018</v>
      </c>
      <c r="I112">
        <v>6</v>
      </c>
      <c r="J112" s="5">
        <v>5006</v>
      </c>
      <c r="K112">
        <v>4</v>
      </c>
      <c r="L112" t="str">
        <f>VLOOKUP(F112,硬币表,3,FALSE)</f>
        <v>墨兰</v>
      </c>
      <c r="M112" t="str">
        <f t="shared" si="14"/>
        <v>铁胆</v>
      </c>
      <c r="N112" t="str">
        <f t="shared" ref="N112:N128" si="15">VLOOKUP(J112,硬币表,3,FALSE)</f>
        <v>小雷公</v>
      </c>
    </row>
    <row r="113" spans="1:14" x14ac:dyDescent="0.15">
      <c r="A113">
        <v>3035</v>
      </c>
      <c r="B113">
        <v>7</v>
      </c>
      <c r="F113" s="8">
        <v>5010</v>
      </c>
      <c r="G113">
        <v>8</v>
      </c>
      <c r="H113" s="6">
        <v>5039</v>
      </c>
      <c r="I113">
        <v>6</v>
      </c>
      <c r="J113" s="5">
        <v>5029</v>
      </c>
      <c r="K113">
        <v>4</v>
      </c>
      <c r="L113" t="str">
        <f>VLOOKUP(F113,硬币表,3,FALSE)</f>
        <v>荣光</v>
      </c>
      <c r="M113" t="str">
        <f t="shared" si="14"/>
        <v>莽头陀</v>
      </c>
      <c r="N113" t="str">
        <f t="shared" si="15"/>
        <v>神行客</v>
      </c>
    </row>
    <row r="114" spans="1:14" x14ac:dyDescent="0.15">
      <c r="A114">
        <v>3036</v>
      </c>
      <c r="B114">
        <v>7</v>
      </c>
      <c r="F114" s="8">
        <v>5060</v>
      </c>
      <c r="G114">
        <v>8</v>
      </c>
      <c r="H114" s="6">
        <v>5040</v>
      </c>
      <c r="I114">
        <v>6</v>
      </c>
      <c r="J114" s="5">
        <v>5032</v>
      </c>
      <c r="K114">
        <v>4</v>
      </c>
      <c r="L114" t="str">
        <f>VLOOKUP(F114,硬币表,3,FALSE)</f>
        <v>铁面</v>
      </c>
      <c r="M114" t="str">
        <f t="shared" si="14"/>
        <v>小丑梅花</v>
      </c>
      <c r="N114" t="str">
        <f t="shared" si="15"/>
        <v>夺命</v>
      </c>
    </row>
    <row r="115" spans="1:14" x14ac:dyDescent="0.15">
      <c r="A115">
        <v>3037</v>
      </c>
      <c r="B115">
        <v>7</v>
      </c>
      <c r="F115" s="8">
        <v>5063</v>
      </c>
      <c r="G115">
        <v>8</v>
      </c>
      <c r="H115" s="6">
        <v>5041</v>
      </c>
      <c r="I115">
        <v>6</v>
      </c>
      <c r="J115" s="5">
        <v>5001</v>
      </c>
      <c r="K115">
        <v>4</v>
      </c>
      <c r="L115" t="str">
        <f>VLOOKUP(F115,硬币表,3,FALSE)</f>
        <v>无情</v>
      </c>
      <c r="M115" t="str">
        <f t="shared" si="14"/>
        <v>小丑方片</v>
      </c>
      <c r="N115" t="str">
        <f t="shared" si="15"/>
        <v>铜锤</v>
      </c>
    </row>
    <row r="116" spans="1:14" x14ac:dyDescent="0.15">
      <c r="A116">
        <v>3038</v>
      </c>
      <c r="B116">
        <v>7</v>
      </c>
      <c r="F116" s="8">
        <v>5053</v>
      </c>
      <c r="G116">
        <v>8</v>
      </c>
      <c r="H116" s="6">
        <v>5047</v>
      </c>
      <c r="I116">
        <v>6</v>
      </c>
      <c r="J116" s="5">
        <v>5006</v>
      </c>
      <c r="K116">
        <v>4</v>
      </c>
      <c r="L116" t="str">
        <f>VLOOKUP(F116,硬币表,3,FALSE)</f>
        <v>唐明</v>
      </c>
      <c r="M116" t="str">
        <f t="shared" si="14"/>
        <v>画师</v>
      </c>
      <c r="N116" t="str">
        <f t="shared" si="15"/>
        <v>小雷公</v>
      </c>
    </row>
    <row r="117" spans="1:14" x14ac:dyDescent="0.15">
      <c r="A117">
        <v>3039</v>
      </c>
      <c r="B117">
        <v>7</v>
      </c>
      <c r="F117" s="8">
        <v>5011</v>
      </c>
      <c r="G117">
        <v>8</v>
      </c>
      <c r="H117" s="8">
        <v>5062</v>
      </c>
      <c r="I117">
        <v>8</v>
      </c>
      <c r="J117" s="6">
        <v>5005</v>
      </c>
      <c r="K117">
        <v>6</v>
      </c>
      <c r="L117" t="str">
        <f>VLOOKUP(F117,硬币表,3,FALSE)</f>
        <v>西门</v>
      </c>
      <c r="M117" t="str">
        <f t="shared" si="14"/>
        <v>墨兰</v>
      </c>
      <c r="N117" t="str">
        <f t="shared" si="15"/>
        <v>魔化猫</v>
      </c>
    </row>
    <row r="118" spans="1:14" x14ac:dyDescent="0.15">
      <c r="A118">
        <v>3040</v>
      </c>
      <c r="B118">
        <v>7</v>
      </c>
      <c r="F118" s="8">
        <v>5010</v>
      </c>
      <c r="G118">
        <v>8</v>
      </c>
      <c r="H118" s="8">
        <v>5053</v>
      </c>
      <c r="I118">
        <v>8</v>
      </c>
      <c r="J118" s="6">
        <v>5018</v>
      </c>
      <c r="K118">
        <v>6</v>
      </c>
      <c r="L118" t="str">
        <f>VLOOKUP(F118,硬币表,3,FALSE)</f>
        <v>荣光</v>
      </c>
      <c r="M118" t="str">
        <f t="shared" si="14"/>
        <v>唐明</v>
      </c>
      <c r="N118" t="str">
        <f t="shared" si="15"/>
        <v>铁胆</v>
      </c>
    </row>
    <row r="119" spans="1:14" x14ac:dyDescent="0.15">
      <c r="A119">
        <v>3041</v>
      </c>
      <c r="B119">
        <v>7</v>
      </c>
      <c r="F119" s="8">
        <v>5060</v>
      </c>
      <c r="G119">
        <v>8</v>
      </c>
      <c r="H119" s="8">
        <v>5063</v>
      </c>
      <c r="I119">
        <v>8</v>
      </c>
      <c r="J119" s="6">
        <v>5039</v>
      </c>
      <c r="K119">
        <v>6</v>
      </c>
      <c r="L119" t="str">
        <f>VLOOKUP(F119,硬币表,3,FALSE)</f>
        <v>铁面</v>
      </c>
      <c r="M119" t="str">
        <f t="shared" si="14"/>
        <v>无情</v>
      </c>
      <c r="N119" t="str">
        <f t="shared" si="15"/>
        <v>莽头陀</v>
      </c>
    </row>
    <row r="120" spans="1:14" x14ac:dyDescent="0.15">
      <c r="A120">
        <v>3042</v>
      </c>
      <c r="B120">
        <v>7</v>
      </c>
      <c r="F120" s="8">
        <v>5011</v>
      </c>
      <c r="G120">
        <v>8</v>
      </c>
      <c r="H120" s="8">
        <v>5062</v>
      </c>
      <c r="I120">
        <v>8</v>
      </c>
      <c r="J120" s="6">
        <v>5040</v>
      </c>
      <c r="K120">
        <v>6</v>
      </c>
      <c r="L120" t="str">
        <f>VLOOKUP(F120,硬币表,3,FALSE)</f>
        <v>西门</v>
      </c>
      <c r="M120" t="str">
        <f t="shared" si="14"/>
        <v>墨兰</v>
      </c>
      <c r="N120" t="str">
        <f t="shared" si="15"/>
        <v>小丑梅花</v>
      </c>
    </row>
    <row r="121" spans="1:14" x14ac:dyDescent="0.15">
      <c r="A121">
        <v>3043</v>
      </c>
      <c r="B121">
        <v>7</v>
      </c>
      <c r="F121" s="8">
        <v>5010</v>
      </c>
      <c r="G121">
        <v>8</v>
      </c>
      <c r="H121" s="8">
        <v>5053</v>
      </c>
      <c r="I121">
        <v>8</v>
      </c>
      <c r="J121" s="6">
        <v>5041</v>
      </c>
      <c r="K121">
        <v>6</v>
      </c>
      <c r="L121" t="str">
        <f>VLOOKUP(F121,硬币表,3,FALSE)</f>
        <v>荣光</v>
      </c>
      <c r="M121" t="str">
        <f t="shared" si="14"/>
        <v>唐明</v>
      </c>
      <c r="N121" t="str">
        <f t="shared" si="15"/>
        <v>小丑方片</v>
      </c>
    </row>
    <row r="122" spans="1:14" x14ac:dyDescent="0.15">
      <c r="A122">
        <v>3044</v>
      </c>
      <c r="B122">
        <v>7</v>
      </c>
      <c r="F122" s="8">
        <v>5060</v>
      </c>
      <c r="G122">
        <v>8</v>
      </c>
      <c r="H122" s="8">
        <v>5063</v>
      </c>
      <c r="I122">
        <v>8</v>
      </c>
      <c r="J122" s="6">
        <v>5047</v>
      </c>
      <c r="K122">
        <v>6</v>
      </c>
      <c r="L122" t="str">
        <f>VLOOKUP(F122,硬币表,3,FALSE)</f>
        <v>铁面</v>
      </c>
      <c r="M122" t="str">
        <f t="shared" si="14"/>
        <v>无情</v>
      </c>
      <c r="N122" t="str">
        <f t="shared" si="15"/>
        <v>画师</v>
      </c>
    </row>
    <row r="123" spans="1:14" x14ac:dyDescent="0.15">
      <c r="A123">
        <v>3045</v>
      </c>
      <c r="B123">
        <v>7</v>
      </c>
      <c r="F123" s="8">
        <v>5011</v>
      </c>
      <c r="G123">
        <v>8</v>
      </c>
      <c r="H123" s="8">
        <v>5010</v>
      </c>
      <c r="I123">
        <v>8</v>
      </c>
      <c r="J123" s="8">
        <v>5060</v>
      </c>
      <c r="K123">
        <v>8</v>
      </c>
      <c r="L123" t="str">
        <f>VLOOKUP(F123,硬币表,3,FALSE)</f>
        <v>西门</v>
      </c>
      <c r="M123" t="str">
        <f t="shared" si="14"/>
        <v>荣光</v>
      </c>
      <c r="N123" t="str">
        <f t="shared" si="15"/>
        <v>铁面</v>
      </c>
    </row>
    <row r="124" spans="1:14" x14ac:dyDescent="0.15">
      <c r="A124">
        <v>3046</v>
      </c>
      <c r="B124">
        <v>7</v>
      </c>
      <c r="F124" s="8">
        <v>5062</v>
      </c>
      <c r="G124">
        <v>8</v>
      </c>
      <c r="H124" s="8">
        <v>5063</v>
      </c>
      <c r="I124">
        <v>8</v>
      </c>
      <c r="J124" s="8">
        <v>5053</v>
      </c>
      <c r="K124">
        <v>8</v>
      </c>
      <c r="L124" t="str">
        <f>VLOOKUP(F124,硬币表,3,FALSE)</f>
        <v>墨兰</v>
      </c>
      <c r="M124" t="str">
        <f t="shared" si="14"/>
        <v>无情</v>
      </c>
      <c r="N124" t="str">
        <f t="shared" si="15"/>
        <v>唐明</v>
      </c>
    </row>
    <row r="125" spans="1:14" x14ac:dyDescent="0.15">
      <c r="A125">
        <v>3047</v>
      </c>
      <c r="B125">
        <v>7</v>
      </c>
      <c r="F125" s="8">
        <v>5011</v>
      </c>
      <c r="G125">
        <v>8</v>
      </c>
      <c r="H125" s="8">
        <v>5062</v>
      </c>
      <c r="I125">
        <v>8</v>
      </c>
      <c r="J125" s="8">
        <v>5060</v>
      </c>
      <c r="K125">
        <v>8</v>
      </c>
      <c r="L125" t="str">
        <f>VLOOKUP(F125,硬币表,3,FALSE)</f>
        <v>西门</v>
      </c>
      <c r="M125" t="str">
        <f t="shared" si="14"/>
        <v>墨兰</v>
      </c>
      <c r="N125" t="str">
        <f t="shared" si="15"/>
        <v>铁面</v>
      </c>
    </row>
    <row r="126" spans="1:14" x14ac:dyDescent="0.15">
      <c r="A126">
        <v>3048</v>
      </c>
      <c r="B126">
        <v>7</v>
      </c>
      <c r="F126" s="8">
        <v>5011</v>
      </c>
      <c r="G126">
        <v>8</v>
      </c>
      <c r="H126" s="8">
        <v>5062</v>
      </c>
      <c r="I126">
        <v>8</v>
      </c>
      <c r="J126" s="8">
        <v>5063</v>
      </c>
      <c r="K126">
        <v>8</v>
      </c>
      <c r="L126" t="str">
        <f>VLOOKUP(F126,硬币表,3,FALSE)</f>
        <v>西门</v>
      </c>
      <c r="M126" t="str">
        <f t="shared" si="14"/>
        <v>墨兰</v>
      </c>
      <c r="N126" t="str">
        <f t="shared" si="15"/>
        <v>无情</v>
      </c>
    </row>
    <row r="127" spans="1:14" x14ac:dyDescent="0.15">
      <c r="A127">
        <v>3049</v>
      </c>
      <c r="B127">
        <v>7</v>
      </c>
      <c r="F127" s="8">
        <v>5060</v>
      </c>
      <c r="G127">
        <v>8</v>
      </c>
      <c r="H127" s="8">
        <v>5063</v>
      </c>
      <c r="I127">
        <v>8</v>
      </c>
      <c r="J127" s="8">
        <v>5010</v>
      </c>
      <c r="K127">
        <v>8</v>
      </c>
      <c r="L127" t="str">
        <f>VLOOKUP(F127,硬币表,3,FALSE)</f>
        <v>铁面</v>
      </c>
      <c r="M127" t="str">
        <f t="shared" si="14"/>
        <v>无情</v>
      </c>
      <c r="N127" t="str">
        <f t="shared" si="15"/>
        <v>荣光</v>
      </c>
    </row>
    <row r="128" spans="1:14" x14ac:dyDescent="0.15">
      <c r="A128">
        <v>3050</v>
      </c>
      <c r="B128">
        <v>7</v>
      </c>
      <c r="F128" s="8">
        <v>5060</v>
      </c>
      <c r="G128">
        <v>8</v>
      </c>
      <c r="H128" s="8">
        <v>5063</v>
      </c>
      <c r="I128">
        <v>8</v>
      </c>
      <c r="J128" s="8">
        <v>5053</v>
      </c>
      <c r="K128">
        <v>8</v>
      </c>
      <c r="L128" t="str">
        <f>VLOOKUP(F128,硬币表,3,FALSE)</f>
        <v>铁面</v>
      </c>
      <c r="M128" t="str">
        <f t="shared" si="14"/>
        <v>无情</v>
      </c>
      <c r="N128" t="str">
        <f t="shared" si="15"/>
        <v>唐明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5"/>
  <sheetViews>
    <sheetView workbookViewId="0">
      <selection activeCell="R10" sqref="R10"/>
    </sheetView>
  </sheetViews>
  <sheetFormatPr defaultRowHeight="13.5" x14ac:dyDescent="0.15"/>
  <sheetData>
    <row r="1" spans="1:22" x14ac:dyDescent="0.15">
      <c r="A1" t="s">
        <v>11</v>
      </c>
      <c r="B1" t="s">
        <v>11</v>
      </c>
      <c r="C1" t="s">
        <v>12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</row>
    <row r="2" spans="1:22" x14ac:dyDescent="0.1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1:22" x14ac:dyDescent="0.15">
      <c r="A3">
        <v>1</v>
      </c>
      <c r="B3">
        <v>1</v>
      </c>
      <c r="D3" s="2">
        <v>1</v>
      </c>
      <c r="E3" s="2">
        <v>1500</v>
      </c>
      <c r="F3">
        <v>1</v>
      </c>
      <c r="G3">
        <v>6</v>
      </c>
    </row>
    <row r="4" spans="1:22" x14ac:dyDescent="0.15">
      <c r="A4">
        <v>2</v>
      </c>
      <c r="B4">
        <v>1</v>
      </c>
      <c r="D4" s="2">
        <v>2</v>
      </c>
      <c r="E4" s="2">
        <v>2000</v>
      </c>
      <c r="F4">
        <v>5</v>
      </c>
      <c r="G4">
        <v>10</v>
      </c>
      <c r="H4">
        <v>6</v>
      </c>
      <c r="I4">
        <v>5</v>
      </c>
    </row>
    <row r="5" spans="1:22" x14ac:dyDescent="0.15">
      <c r="A5">
        <v>3</v>
      </c>
      <c r="B5">
        <v>1</v>
      </c>
      <c r="D5" s="2">
        <v>3</v>
      </c>
      <c r="E5" s="2">
        <v>2500</v>
      </c>
      <c r="F5">
        <v>8</v>
      </c>
      <c r="G5">
        <v>10</v>
      </c>
      <c r="H5">
        <v>9</v>
      </c>
      <c r="I5">
        <v>10</v>
      </c>
      <c r="J5">
        <v>10</v>
      </c>
      <c r="K5">
        <v>6</v>
      </c>
    </row>
    <row r="6" spans="1:22" x14ac:dyDescent="0.15">
      <c r="A6">
        <v>4</v>
      </c>
      <c r="B6">
        <v>1</v>
      </c>
      <c r="D6" s="2">
        <v>4</v>
      </c>
      <c r="E6" s="2">
        <v>3000</v>
      </c>
      <c r="F6">
        <v>11</v>
      </c>
      <c r="G6">
        <v>20</v>
      </c>
    </row>
    <row r="7" spans="1:22" x14ac:dyDescent="0.15">
      <c r="A7">
        <v>5</v>
      </c>
      <c r="B7">
        <v>1</v>
      </c>
      <c r="D7" s="2">
        <v>5</v>
      </c>
      <c r="E7" s="2">
        <v>3500</v>
      </c>
      <c r="F7" s="2">
        <v>13</v>
      </c>
      <c r="G7" s="2">
        <v>10</v>
      </c>
      <c r="H7" s="2">
        <v>14</v>
      </c>
      <c r="I7" s="2">
        <v>20</v>
      </c>
      <c r="J7" s="2">
        <v>16</v>
      </c>
      <c r="K7" s="2">
        <v>10</v>
      </c>
    </row>
    <row r="9" spans="1:22" x14ac:dyDescent="0.15">
      <c r="A9" t="s">
        <v>11</v>
      </c>
      <c r="B9" t="s">
        <v>11</v>
      </c>
      <c r="C9" t="s">
        <v>12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S9" t="s">
        <v>41</v>
      </c>
      <c r="T9" t="s">
        <v>42</v>
      </c>
      <c r="U9" t="s">
        <v>43</v>
      </c>
      <c r="V9" t="s">
        <v>44</v>
      </c>
    </row>
    <row r="10" spans="1:22" x14ac:dyDescent="0.15">
      <c r="A10" t="s">
        <v>13</v>
      </c>
      <c r="B10" t="s">
        <v>14</v>
      </c>
      <c r="C10" t="s">
        <v>15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22</v>
      </c>
      <c r="K10" t="s">
        <v>23</v>
      </c>
      <c r="S10">
        <v>2</v>
      </c>
      <c r="T10">
        <v>3</v>
      </c>
      <c r="U10">
        <v>4</v>
      </c>
      <c r="V10">
        <v>5</v>
      </c>
    </row>
    <row r="11" spans="1:22" x14ac:dyDescent="0.15">
      <c r="A11">
        <v>1001</v>
      </c>
      <c r="B11">
        <v>5</v>
      </c>
      <c r="C11">
        <f>HLOOKUP(INDEX([1]怪物分配!$B$39:$B$71,MATCH(F11,[1]怪物分配!$K$39:$K$71,0)),$S$10:$V$11,2,0)+IF(H11&gt;0,HLOOKUP(INDEX([1]怪物分配!$B$39:$B$71,MATCH(H11,[1]怪物分配!$K$39:$K$71,0)),$S$10:$V$11,2,0),0)+IF(J11&gt;0,HLOOKUP(INDEX([1]怪物分配!$B$39:$B$71,MATCH(J11,[1]怪物分配!$K$39:$K$71,0)),$S$10:$V$11,2,0),0)</f>
        <v>2</v>
      </c>
      <c r="D11" s="2">
        <v>1</v>
      </c>
      <c r="E11" s="2">
        <f>INT(C11/2)*125</f>
        <v>125</v>
      </c>
      <c r="F11">
        <v>1</v>
      </c>
      <c r="G11">
        <f>IF(H11&gt;0,I11,3)</f>
        <v>3</v>
      </c>
      <c r="I11" t="str">
        <f>IF(H11&gt;0,IF(J11&gt;0,K11,5),"")</f>
        <v/>
      </c>
      <c r="K11" t="str">
        <f>IF(J11&gt;0,6,"")</f>
        <v/>
      </c>
      <c r="L11">
        <f>VLOOKUP(F11,[1]怪物分配!$K$39:$L$71,2,0)</f>
        <v>5001</v>
      </c>
      <c r="N11" t="e">
        <f>VLOOKUP(H11,[1]怪物分配!$K$39:$L$71,2,0)</f>
        <v>#N/A</v>
      </c>
      <c r="P11" t="e">
        <f>VLOOKUP(J11,[1]怪物分配!$K$39:$L$71,2,0)</f>
        <v>#N/A</v>
      </c>
      <c r="Q11">
        <f>COUNTIF($C$11:$C$50,"&lt;"&amp;S13)</f>
        <v>15</v>
      </c>
      <c r="R11">
        <f>Q11</f>
        <v>15</v>
      </c>
      <c r="S11">
        <v>2</v>
      </c>
      <c r="T11">
        <v>3</v>
      </c>
      <c r="U11">
        <v>4</v>
      </c>
      <c r="V11">
        <v>5</v>
      </c>
    </row>
    <row r="12" spans="1:22" x14ac:dyDescent="0.15">
      <c r="A12">
        <v>1002</v>
      </c>
      <c r="B12">
        <v>5</v>
      </c>
      <c r="C12">
        <f>HLOOKUP(INDEX([1]怪物分配!$B$39:$B$71,MATCH(F12,[1]怪物分配!$K$39:$K$71,0)),$S$10:$V$11,2,0)+IF(H12&gt;0,HLOOKUP(INDEX([1]怪物分配!$B$39:$B$71,MATCH(H12,[1]怪物分配!$K$39:$K$71,0)),$S$10:$V$11,2,0),0)+IF(J12&gt;0,HLOOKUP(INDEX([1]怪物分配!$B$39:$B$71,MATCH(J12,[1]怪物分配!$K$39:$K$71,0)),$S$10:$V$11,2,0),0)</f>
        <v>2</v>
      </c>
      <c r="D12" s="2">
        <v>4</v>
      </c>
      <c r="E12" s="2">
        <f t="shared" ref="E12:E76" si="0">INT(C12/2)*125</f>
        <v>125</v>
      </c>
      <c r="F12">
        <v>2</v>
      </c>
      <c r="G12">
        <f t="shared" ref="G12:G75" si="1">IF(H12&gt;0,I12,3)</f>
        <v>3</v>
      </c>
      <c r="I12" t="str">
        <f t="shared" ref="I12:I75" si="2">IF(H12&gt;0,IF(J12&gt;0,K12,5),"")</f>
        <v/>
      </c>
      <c r="K12" t="str">
        <f t="shared" ref="K12:K75" si="3">IF(J12&gt;0,6,"")</f>
        <v/>
      </c>
      <c r="L12">
        <f>VLOOKUP(F12,[1]怪物分配!$K$39:$L$71,2,0)</f>
        <v>5006</v>
      </c>
      <c r="N12" t="e">
        <f>VLOOKUP(H12,[1]怪物分配!$K$39:$L$71,2,0)</f>
        <v>#N/A</v>
      </c>
      <c r="P12" t="e">
        <f>VLOOKUP(J12,[1]怪物分配!$K$39:$L$71,2,0)</f>
        <v>#N/A</v>
      </c>
      <c r="Q12">
        <f>COUNTIF($C$11:$C$50,"&lt;"&amp;T13)</f>
        <v>32</v>
      </c>
      <c r="R12">
        <f>Q12-Q11</f>
        <v>17</v>
      </c>
      <c r="S12" t="s">
        <v>48</v>
      </c>
      <c r="T12" t="s">
        <v>45</v>
      </c>
      <c r="U12" t="s">
        <v>46</v>
      </c>
      <c r="V12" t="s">
        <v>47</v>
      </c>
    </row>
    <row r="13" spans="1:22" x14ac:dyDescent="0.15">
      <c r="A13">
        <v>1003</v>
      </c>
      <c r="B13">
        <v>5</v>
      </c>
      <c r="C13">
        <f>HLOOKUP(INDEX([1]怪物分配!$B$39:$B$71,MATCH(F13,[1]怪物分配!$K$39:$K$71,0)),$S$10:$V$11,2,0)+IF(H13&gt;0,HLOOKUP(INDEX([1]怪物分配!$B$39:$B$71,MATCH(H13,[1]怪物分配!$K$39:$K$71,0)),$S$10:$V$11,2,0),0)+IF(J13&gt;0,HLOOKUP(INDEX([1]怪物分配!$B$39:$B$71,MATCH(J13,[1]怪物分配!$K$39:$K$71,0)),$S$10:$V$11,2,0),0)</f>
        <v>2</v>
      </c>
      <c r="D13" s="2">
        <v>5</v>
      </c>
      <c r="E13" s="2">
        <f t="shared" si="0"/>
        <v>125</v>
      </c>
      <c r="F13">
        <v>3</v>
      </c>
      <c r="G13">
        <f t="shared" si="1"/>
        <v>3</v>
      </c>
      <c r="I13" t="str">
        <f t="shared" si="2"/>
        <v/>
      </c>
      <c r="K13" t="str">
        <f t="shared" si="3"/>
        <v/>
      </c>
      <c r="L13">
        <f>VLOOKUP(F13,[1]怪物分配!$K$39:$L$71,2,0)</f>
        <v>5027</v>
      </c>
      <c r="N13" t="e">
        <f>VLOOKUP(H13,[1]怪物分配!$K$39:$L$71,2,0)</f>
        <v>#N/A</v>
      </c>
      <c r="P13" t="e">
        <f>VLOOKUP(J13,[1]怪物分配!$K$39:$L$71,2,0)</f>
        <v>#N/A</v>
      </c>
      <c r="Q13">
        <f>COUNTIF($C$11:$C$50,"&lt;"&amp;U13)</f>
        <v>38</v>
      </c>
      <c r="R13">
        <f t="shared" ref="R13:R14" si="4">Q13-Q12</f>
        <v>6</v>
      </c>
      <c r="S13">
        <v>5</v>
      </c>
      <c r="T13">
        <v>8</v>
      </c>
      <c r="U13">
        <v>10</v>
      </c>
      <c r="V13">
        <v>999</v>
      </c>
    </row>
    <row r="14" spans="1:22" x14ac:dyDescent="0.15">
      <c r="A14">
        <v>1004</v>
      </c>
      <c r="B14">
        <v>5</v>
      </c>
      <c r="C14">
        <f>HLOOKUP(INDEX([1]怪物分配!$B$39:$B$71,MATCH(F14,[1]怪物分配!$K$39:$K$71,0)),$S$10:$V$11,2,0)+IF(H14&gt;0,HLOOKUP(INDEX([1]怪物分配!$B$39:$B$71,MATCH(H14,[1]怪物分配!$K$39:$K$71,0)),$S$10:$V$11,2,0),0)+IF(J14&gt;0,HLOOKUP(INDEX([1]怪物分配!$B$39:$B$71,MATCH(J14,[1]怪物分配!$K$39:$K$71,0)),$S$10:$V$11,2,0),0)</f>
        <v>2</v>
      </c>
      <c r="D14" s="2">
        <v>6</v>
      </c>
      <c r="E14" s="2">
        <f t="shared" si="0"/>
        <v>125</v>
      </c>
      <c r="F14">
        <v>4</v>
      </c>
      <c r="G14">
        <f t="shared" si="1"/>
        <v>3</v>
      </c>
      <c r="I14" t="str">
        <f t="shared" si="2"/>
        <v/>
      </c>
      <c r="K14" t="str">
        <f t="shared" si="3"/>
        <v/>
      </c>
      <c r="L14">
        <f>VLOOKUP(F14,[1]怪物分配!$K$39:$L$71,2,0)</f>
        <v>5028</v>
      </c>
      <c r="N14" t="e">
        <f>VLOOKUP(H14,[1]怪物分配!$K$39:$L$71,2,0)</f>
        <v>#N/A</v>
      </c>
      <c r="P14" t="e">
        <f>VLOOKUP(J14,[1]怪物分配!$K$39:$L$71,2,0)</f>
        <v>#N/A</v>
      </c>
      <c r="Q14">
        <f>COUNTIF($C$11:$C$50,"&lt;"&amp;V13)</f>
        <v>40</v>
      </c>
      <c r="R14">
        <f t="shared" si="4"/>
        <v>2</v>
      </c>
    </row>
    <row r="15" spans="1:22" x14ac:dyDescent="0.15">
      <c r="A15">
        <v>1005</v>
      </c>
      <c r="B15">
        <v>5</v>
      </c>
      <c r="C15">
        <f>HLOOKUP(INDEX([1]怪物分配!$B$39:$B$71,MATCH(F15,[1]怪物分配!$K$39:$K$71,0)),$S$10:$V$11,2,0)+IF(H15&gt;0,HLOOKUP(INDEX([1]怪物分配!$B$39:$B$71,MATCH(H15,[1]怪物分配!$K$39:$K$71,0)),$S$10:$V$11,2,0),0)+IF(J15&gt;0,HLOOKUP(INDEX([1]怪物分配!$B$39:$B$71,MATCH(J15,[1]怪物分配!$K$39:$K$71,0)),$S$10:$V$11,2,0),0)</f>
        <v>3</v>
      </c>
      <c r="D15" s="2">
        <v>7</v>
      </c>
      <c r="E15" s="2">
        <f t="shared" si="0"/>
        <v>125</v>
      </c>
      <c r="F15">
        <v>5</v>
      </c>
      <c r="G15">
        <f t="shared" si="1"/>
        <v>3</v>
      </c>
      <c r="H15" s="2"/>
      <c r="I15" t="str">
        <f t="shared" si="2"/>
        <v/>
      </c>
      <c r="J15" s="2"/>
      <c r="K15" t="str">
        <f t="shared" si="3"/>
        <v/>
      </c>
      <c r="L15">
        <f>VLOOKUP(F15,[1]怪物分配!$K$39:$L$71,2,0)</f>
        <v>5018</v>
      </c>
      <c r="N15" t="e">
        <f>VLOOKUP(H15,[1]怪物分配!$K$39:$L$71,2,0)</f>
        <v>#N/A</v>
      </c>
      <c r="P15" t="e">
        <f>VLOOKUP(J15,[1]怪物分配!$K$39:$L$71,2,0)</f>
        <v>#N/A</v>
      </c>
      <c r="S15" t="s">
        <v>49</v>
      </c>
    </row>
    <row r="16" spans="1:22" x14ac:dyDescent="0.15">
      <c r="A16">
        <v>1006</v>
      </c>
      <c r="B16">
        <v>5</v>
      </c>
      <c r="C16">
        <f>HLOOKUP(INDEX([1]怪物分配!$B$39:$B$71,MATCH(F16,[1]怪物分配!$K$39:$K$71,0)),$S$10:$V$11,2,0)+IF(H16&gt;0,HLOOKUP(INDEX([1]怪物分配!$B$39:$B$71,MATCH(H16,[1]怪物分配!$K$39:$K$71,0)),$S$10:$V$11,2,0),0)+IF(J16&gt;0,HLOOKUP(INDEX([1]怪物分配!$B$39:$B$71,MATCH(J16,[1]怪物分配!$K$39:$K$71,0)),$S$10:$V$11,2,0),0)</f>
        <v>3</v>
      </c>
      <c r="D16" s="2">
        <v>1</v>
      </c>
      <c r="E16" s="2">
        <f t="shared" si="0"/>
        <v>125</v>
      </c>
      <c r="F16">
        <v>6</v>
      </c>
      <c r="G16">
        <f t="shared" si="1"/>
        <v>3</v>
      </c>
      <c r="I16" t="str">
        <f t="shared" si="2"/>
        <v/>
      </c>
      <c r="K16" t="str">
        <f t="shared" si="3"/>
        <v/>
      </c>
      <c r="L16">
        <f>VLOOKUP(F16,[1]怪物分配!$K$39:$L$71,2,0)</f>
        <v>5036</v>
      </c>
      <c r="N16" t="e">
        <f>VLOOKUP(H16,[1]怪物分配!$K$39:$L$71,2,0)</f>
        <v>#N/A</v>
      </c>
      <c r="P16" t="e">
        <f>VLOOKUP(J16,[1]怪物分配!$K$39:$L$71,2,0)</f>
        <v>#N/A</v>
      </c>
      <c r="S16" t="s">
        <v>50</v>
      </c>
    </row>
    <row r="17" spans="1:19" x14ac:dyDescent="0.15">
      <c r="A17">
        <v>1007</v>
      </c>
      <c r="B17">
        <v>5</v>
      </c>
      <c r="C17">
        <f>HLOOKUP(INDEX([1]怪物分配!$B$39:$B$71,MATCH(F17,[1]怪物分配!$K$39:$K$71,0)),$S$10:$V$11,2,0)+IF(H17&gt;0,HLOOKUP(INDEX([1]怪物分配!$B$39:$B$71,MATCH(H17,[1]怪物分配!$K$39:$K$71,0)),$S$10:$V$11,2,0),0)+IF(J17&gt;0,HLOOKUP(INDEX([1]怪物分配!$B$39:$B$71,MATCH(J17,[1]怪物分配!$K$39:$K$71,0)),$S$10:$V$11,2,0),0)</f>
        <v>3</v>
      </c>
      <c r="D17" s="2">
        <v>4</v>
      </c>
      <c r="E17" s="2">
        <f t="shared" si="0"/>
        <v>125</v>
      </c>
      <c r="F17">
        <v>7</v>
      </c>
      <c r="G17">
        <f t="shared" si="1"/>
        <v>3</v>
      </c>
      <c r="I17" t="str">
        <f t="shared" si="2"/>
        <v/>
      </c>
      <c r="K17" t="str">
        <f t="shared" si="3"/>
        <v/>
      </c>
      <c r="L17">
        <f>VLOOKUP(F17,[1]怪物分配!$K$39:$L$71,2,0)</f>
        <v>5005</v>
      </c>
      <c r="N17" t="e">
        <f>VLOOKUP(H17,[1]怪物分配!$K$39:$L$71,2,0)</f>
        <v>#N/A</v>
      </c>
      <c r="P17" t="e">
        <f>VLOOKUP(J17,[1]怪物分配!$K$39:$L$71,2,0)</f>
        <v>#N/A</v>
      </c>
      <c r="S17" t="s">
        <v>51</v>
      </c>
    </row>
    <row r="18" spans="1:19" x14ac:dyDescent="0.15">
      <c r="A18">
        <v>1008</v>
      </c>
      <c r="B18">
        <v>5</v>
      </c>
      <c r="C18">
        <f>HLOOKUP(INDEX([1]怪物分配!$B$39:$B$71,MATCH(F18,[1]怪物分配!$K$39:$K$71,0)),$S$10:$V$11,2,0)+IF(H18&gt;0,HLOOKUP(INDEX([1]怪物分配!$B$39:$B$71,MATCH(H18,[1]怪物分配!$K$39:$K$71,0)),$S$10:$V$11,2,0),0)+IF(J18&gt;0,HLOOKUP(INDEX([1]怪物分配!$B$39:$B$71,MATCH(J18,[1]怪物分配!$K$39:$K$71,0)),$S$10:$V$11,2,0),0)</f>
        <v>3</v>
      </c>
      <c r="D18" s="2">
        <v>5</v>
      </c>
      <c r="E18" s="2">
        <f t="shared" si="0"/>
        <v>125</v>
      </c>
      <c r="F18">
        <v>8</v>
      </c>
      <c r="G18">
        <f t="shared" si="1"/>
        <v>3</v>
      </c>
      <c r="I18" t="str">
        <f t="shared" si="2"/>
        <v/>
      </c>
      <c r="K18" t="str">
        <f t="shared" si="3"/>
        <v/>
      </c>
      <c r="L18">
        <f>VLOOKUP(F18,[1]怪物分配!$K$39:$L$71,2,0)</f>
        <v>5019</v>
      </c>
      <c r="N18" t="e">
        <f>VLOOKUP(H18,[1]怪物分配!$K$39:$L$71,2,0)</f>
        <v>#N/A</v>
      </c>
      <c r="P18" t="e">
        <f>VLOOKUP(J18,[1]怪物分配!$K$39:$L$71,2,0)</f>
        <v>#N/A</v>
      </c>
      <c r="S18" t="s">
        <v>52</v>
      </c>
    </row>
    <row r="19" spans="1:19" x14ac:dyDescent="0.15">
      <c r="A19">
        <v>1009</v>
      </c>
      <c r="B19">
        <v>5</v>
      </c>
      <c r="C19">
        <f>HLOOKUP(INDEX([1]怪物分配!$B$39:$B$71,MATCH(F19,[1]怪物分配!$K$39:$K$71,0)),$S$10:$V$11,2,0)+IF(H19&gt;0,HLOOKUP(INDEX([1]怪物分配!$B$39:$B$71,MATCH(H19,[1]怪物分配!$K$39:$K$71,0)),$S$10:$V$11,2,0),0)+IF(J19&gt;0,HLOOKUP(INDEX([1]怪物分配!$B$39:$B$71,MATCH(J19,[1]怪物分配!$K$39:$K$71,0)),$S$10:$V$11,2,0),0)</f>
        <v>3</v>
      </c>
      <c r="D19" s="2">
        <v>6</v>
      </c>
      <c r="E19" s="2">
        <f t="shared" si="0"/>
        <v>125</v>
      </c>
      <c r="F19">
        <v>9</v>
      </c>
      <c r="G19">
        <f t="shared" si="1"/>
        <v>3</v>
      </c>
      <c r="I19" t="str">
        <f t="shared" si="2"/>
        <v/>
      </c>
      <c r="K19" t="str">
        <f t="shared" si="3"/>
        <v/>
      </c>
      <c r="L19">
        <f>VLOOKUP(F19,[1]怪物分配!$K$39:$L$71,2,0)</f>
        <v>5042</v>
      </c>
      <c r="N19" t="e">
        <f>VLOOKUP(H19,[1]怪物分配!$K$39:$L$71,2,0)</f>
        <v>#N/A</v>
      </c>
      <c r="P19" t="e">
        <f>VLOOKUP(J19,[1]怪物分配!$K$39:$L$71,2,0)</f>
        <v>#N/A</v>
      </c>
    </row>
    <row r="20" spans="1:19" x14ac:dyDescent="0.15">
      <c r="A20">
        <v>1010</v>
      </c>
      <c r="B20">
        <v>5</v>
      </c>
      <c r="C20">
        <f>HLOOKUP(INDEX([1]怪物分配!$B$39:$B$71,MATCH(F20,[1]怪物分配!$K$39:$K$71,0)),$S$10:$V$11,2,0)+IF(H20&gt;0,HLOOKUP(INDEX([1]怪物分配!$B$39:$B$71,MATCH(H20,[1]怪物分配!$K$39:$K$71,0)),$S$10:$V$11,2,0),0)+IF(J20&gt;0,HLOOKUP(INDEX([1]怪物分配!$B$39:$B$71,MATCH(J20,[1]怪物分配!$K$39:$K$71,0)),$S$10:$V$11,2,0),0)</f>
        <v>3</v>
      </c>
      <c r="D20" s="2">
        <v>7</v>
      </c>
      <c r="E20" s="2">
        <f t="shared" si="0"/>
        <v>125</v>
      </c>
      <c r="F20">
        <v>10</v>
      </c>
      <c r="G20">
        <f t="shared" si="1"/>
        <v>3</v>
      </c>
      <c r="I20" t="str">
        <f t="shared" si="2"/>
        <v/>
      </c>
      <c r="K20" t="str">
        <f t="shared" si="3"/>
        <v/>
      </c>
      <c r="L20">
        <f>VLOOKUP(F20,[1]怪物分配!$K$39:$L$71,2,0)</f>
        <v>5049</v>
      </c>
      <c r="N20" t="e">
        <f>VLOOKUP(H20,[1]怪物分配!$K$39:$L$71,2,0)</f>
        <v>#N/A</v>
      </c>
      <c r="P20" t="e">
        <f>VLOOKUP(J20,[1]怪物分配!$K$39:$L$71,2,0)</f>
        <v>#N/A</v>
      </c>
    </row>
    <row r="21" spans="1:19" x14ac:dyDescent="0.15">
      <c r="A21">
        <v>1011</v>
      </c>
      <c r="B21">
        <v>5</v>
      </c>
      <c r="C21">
        <f>HLOOKUP(INDEX([1]怪物分配!$B$39:$B$71,MATCH(F21,[1]怪物分配!$K$39:$K$71,0)),$S$10:$V$11,2,0)+IF(H21&gt;0,HLOOKUP(INDEX([1]怪物分配!$B$39:$B$71,MATCH(H21,[1]怪物分配!$K$39:$K$71,0)),$S$10:$V$11,2,0),0)+IF(J21&gt;0,HLOOKUP(INDEX([1]怪物分配!$B$39:$B$71,MATCH(J21,[1]怪物分配!$K$39:$K$71,0)),$S$10:$V$11,2,0),0)</f>
        <v>3</v>
      </c>
      <c r="D21" s="2">
        <v>1</v>
      </c>
      <c r="E21" s="2">
        <f t="shared" si="0"/>
        <v>125</v>
      </c>
      <c r="F21">
        <v>11</v>
      </c>
      <c r="G21">
        <f t="shared" si="1"/>
        <v>3</v>
      </c>
      <c r="I21" t="str">
        <f t="shared" si="2"/>
        <v/>
      </c>
      <c r="K21" t="str">
        <f t="shared" si="3"/>
        <v/>
      </c>
      <c r="L21">
        <f>VLOOKUP(F21,[1]怪物分配!$K$39:$L$71,2,0)</f>
        <v>5008</v>
      </c>
      <c r="N21" t="e">
        <f>VLOOKUP(H21,[1]怪物分配!$K$39:$L$71,2,0)</f>
        <v>#N/A</v>
      </c>
      <c r="P21" t="e">
        <f>VLOOKUP(J21,[1]怪物分配!$K$39:$L$71,2,0)</f>
        <v>#N/A</v>
      </c>
    </row>
    <row r="22" spans="1:19" x14ac:dyDescent="0.15">
      <c r="A22">
        <v>1012</v>
      </c>
      <c r="B22">
        <v>5</v>
      </c>
      <c r="C22">
        <f>HLOOKUP(INDEX([1]怪物分配!$B$39:$B$71,MATCH(F22,[1]怪物分配!$K$39:$K$71,0)),$S$10:$V$11,2,0)+IF(H22&gt;0,HLOOKUP(INDEX([1]怪物分配!$B$39:$B$71,MATCH(H22,[1]怪物分配!$K$39:$K$71,0)),$S$10:$V$11,2,0),0)+IF(J22&gt;0,HLOOKUP(INDEX([1]怪物分配!$B$39:$B$71,MATCH(J22,[1]怪物分配!$K$39:$K$71,0)),$S$10:$V$11,2,0),0)</f>
        <v>4</v>
      </c>
      <c r="D22" s="2">
        <v>4</v>
      </c>
      <c r="E22" s="2">
        <f t="shared" si="0"/>
        <v>250</v>
      </c>
      <c r="F22">
        <v>12</v>
      </c>
      <c r="G22">
        <f t="shared" si="1"/>
        <v>3</v>
      </c>
      <c r="I22" t="str">
        <f t="shared" si="2"/>
        <v/>
      </c>
      <c r="K22" t="str">
        <f t="shared" si="3"/>
        <v/>
      </c>
      <c r="L22">
        <f>VLOOKUP(F22,[1]怪物分配!$K$39:$L$71,2,0)</f>
        <v>5045</v>
      </c>
      <c r="N22" t="e">
        <f>VLOOKUP(H22,[1]怪物分配!$K$39:$L$71,2,0)</f>
        <v>#N/A</v>
      </c>
      <c r="P22" t="e">
        <f>VLOOKUP(J22,[1]怪物分配!$K$39:$L$71,2,0)</f>
        <v>#N/A</v>
      </c>
    </row>
    <row r="23" spans="1:19" x14ac:dyDescent="0.15">
      <c r="A23">
        <v>1013</v>
      </c>
      <c r="B23">
        <v>5</v>
      </c>
      <c r="C23">
        <f>HLOOKUP(INDEX([1]怪物分配!$B$39:$B$71,MATCH(F23,[1]怪物分配!$K$39:$K$71,0)),$S$10:$V$11,2,0)+IF(H23&gt;0,HLOOKUP(INDEX([1]怪物分配!$B$39:$B$71,MATCH(H23,[1]怪物分配!$K$39:$K$71,0)),$S$10:$V$11,2,0),0)+IF(J23&gt;0,HLOOKUP(INDEX([1]怪物分配!$B$39:$B$71,MATCH(J23,[1]怪物分配!$K$39:$K$71,0)),$S$10:$V$11,2,0),0)</f>
        <v>4</v>
      </c>
      <c r="D23" s="2">
        <v>5</v>
      </c>
      <c r="E23" s="2">
        <f t="shared" si="0"/>
        <v>250</v>
      </c>
      <c r="F23">
        <v>13</v>
      </c>
      <c r="G23">
        <f t="shared" si="1"/>
        <v>3</v>
      </c>
      <c r="I23" t="str">
        <f t="shared" si="2"/>
        <v/>
      </c>
      <c r="K23" t="str">
        <f t="shared" si="3"/>
        <v/>
      </c>
      <c r="L23">
        <f>VLOOKUP(F23,[1]怪物分配!$K$39:$L$71,2,0)</f>
        <v>5053</v>
      </c>
      <c r="N23" t="e">
        <f>VLOOKUP(H23,[1]怪物分配!$K$39:$L$71,2,0)</f>
        <v>#N/A</v>
      </c>
      <c r="P23" t="e">
        <f>VLOOKUP(J23,[1]怪物分配!$K$39:$L$71,2,0)</f>
        <v>#N/A</v>
      </c>
    </row>
    <row r="24" spans="1:19" x14ac:dyDescent="0.15">
      <c r="A24">
        <v>1014</v>
      </c>
      <c r="B24">
        <v>5</v>
      </c>
      <c r="C24">
        <f>HLOOKUP(INDEX([1]怪物分配!$B$39:$B$71,MATCH(F24,[1]怪物分配!$K$39:$K$71,0)),$S$10:$V$11,2,0)+IF(H24&gt;0,HLOOKUP(INDEX([1]怪物分配!$B$39:$B$71,MATCH(H24,[1]怪物分配!$K$39:$K$71,0)),$S$10:$V$11,2,0),0)+IF(J24&gt;0,HLOOKUP(INDEX([1]怪物分配!$B$39:$B$71,MATCH(J24,[1]怪物分配!$K$39:$K$71,0)),$S$10:$V$11,2,0),0)</f>
        <v>4</v>
      </c>
      <c r="D24" s="2">
        <v>6</v>
      </c>
      <c r="E24" s="2">
        <f t="shared" si="0"/>
        <v>250</v>
      </c>
      <c r="F24" s="3">
        <v>1</v>
      </c>
      <c r="G24">
        <f t="shared" si="1"/>
        <v>5</v>
      </c>
      <c r="H24" s="3">
        <v>2</v>
      </c>
      <c r="I24">
        <f t="shared" si="2"/>
        <v>5</v>
      </c>
      <c r="K24" t="str">
        <f t="shared" si="3"/>
        <v/>
      </c>
      <c r="L24">
        <f>VLOOKUP(F24,[1]怪物分配!$K$39:$L$71,2,0)</f>
        <v>5001</v>
      </c>
      <c r="N24">
        <f>VLOOKUP(H24,[1]怪物分配!$K$39:$L$71,2,0)</f>
        <v>5006</v>
      </c>
      <c r="P24" t="e">
        <f>VLOOKUP(J24,[1]怪物分配!$K$39:$L$71,2,0)</f>
        <v>#N/A</v>
      </c>
    </row>
    <row r="25" spans="1:19" x14ac:dyDescent="0.15">
      <c r="A25">
        <v>1015</v>
      </c>
      <c r="B25">
        <v>5</v>
      </c>
      <c r="C25">
        <f>HLOOKUP(INDEX([1]怪物分配!$B$39:$B$71,MATCH(F25,[1]怪物分配!$K$39:$K$71,0)),$S$10:$V$11,2,0)+IF(H25&gt;0,HLOOKUP(INDEX([1]怪物分配!$B$39:$B$71,MATCH(H25,[1]怪物分配!$K$39:$K$71,0)),$S$10:$V$11,2,0),0)+IF(J25&gt;0,HLOOKUP(INDEX([1]怪物分配!$B$39:$B$71,MATCH(J25,[1]怪物分配!$K$39:$K$71,0)),$S$10:$V$11,2,0),0)</f>
        <v>4</v>
      </c>
      <c r="D25" s="2">
        <v>7</v>
      </c>
      <c r="E25" s="2">
        <f t="shared" si="0"/>
        <v>250</v>
      </c>
      <c r="F25" s="3">
        <v>1</v>
      </c>
      <c r="G25">
        <f t="shared" si="1"/>
        <v>5</v>
      </c>
      <c r="H25" s="3">
        <v>3</v>
      </c>
      <c r="I25">
        <f t="shared" si="2"/>
        <v>5</v>
      </c>
      <c r="K25" t="str">
        <f t="shared" si="3"/>
        <v/>
      </c>
      <c r="L25">
        <f>VLOOKUP(F25,[1]怪物分配!$K$39:$L$71,2,0)</f>
        <v>5001</v>
      </c>
      <c r="N25">
        <f>VLOOKUP(H25,[1]怪物分配!$K$39:$L$71,2,0)</f>
        <v>5027</v>
      </c>
      <c r="P25" t="e">
        <f>VLOOKUP(J25,[1]怪物分配!$K$39:$L$71,2,0)</f>
        <v>#N/A</v>
      </c>
    </row>
    <row r="26" spans="1:19" x14ac:dyDescent="0.15">
      <c r="A26">
        <v>1016</v>
      </c>
      <c r="B26">
        <v>5</v>
      </c>
      <c r="C26">
        <f>HLOOKUP(INDEX([1]怪物分配!$B$39:$B$71,MATCH(F26,[1]怪物分配!$K$39:$K$71,0)),$S$10:$V$11,2,0)+IF(H26&gt;0,HLOOKUP(INDEX([1]怪物分配!$B$39:$B$71,MATCH(H26,[1]怪物分配!$K$39:$K$71,0)),$S$10:$V$11,2,0),0)+IF(J26&gt;0,HLOOKUP(INDEX([1]怪物分配!$B$39:$B$71,MATCH(J26,[1]怪物分配!$K$39:$K$71,0)),$S$10:$V$11,2,0),0)</f>
        <v>6</v>
      </c>
      <c r="D26" s="2">
        <v>1</v>
      </c>
      <c r="E26" s="2">
        <f t="shared" si="0"/>
        <v>375</v>
      </c>
      <c r="F26" s="3">
        <v>2</v>
      </c>
      <c r="G26">
        <f t="shared" si="1"/>
        <v>5</v>
      </c>
      <c r="H26" s="3">
        <v>13</v>
      </c>
      <c r="I26">
        <f t="shared" si="2"/>
        <v>5</v>
      </c>
      <c r="K26" t="str">
        <f t="shared" si="3"/>
        <v/>
      </c>
      <c r="L26">
        <f>VLOOKUP(F26,[1]怪物分配!$K$39:$L$71,2,0)</f>
        <v>5006</v>
      </c>
      <c r="N26">
        <f>VLOOKUP(H26,[1]怪物分配!$K$39:$L$71,2,0)</f>
        <v>5053</v>
      </c>
      <c r="P26" t="e">
        <f>VLOOKUP(J26,[1]怪物分配!$K$39:$L$71,2,0)</f>
        <v>#N/A</v>
      </c>
    </row>
    <row r="27" spans="1:19" x14ac:dyDescent="0.15">
      <c r="A27">
        <v>1017</v>
      </c>
      <c r="B27">
        <v>5</v>
      </c>
      <c r="C27">
        <f>HLOOKUP(INDEX([1]怪物分配!$B$39:$B$71,MATCH(F27,[1]怪物分配!$K$39:$K$71,0)),$S$10:$V$11,2,0)+IF(H27&gt;0,HLOOKUP(INDEX([1]怪物分配!$B$39:$B$71,MATCH(H27,[1]怪物分配!$K$39:$K$71,0)),$S$10:$V$11,2,0),0)+IF(J27&gt;0,HLOOKUP(INDEX([1]怪物分配!$B$39:$B$71,MATCH(J27,[1]怪物分配!$K$39:$K$71,0)),$S$10:$V$11,2,0),0)</f>
        <v>6</v>
      </c>
      <c r="D27" s="2">
        <v>4</v>
      </c>
      <c r="E27" s="2">
        <f t="shared" si="0"/>
        <v>375</v>
      </c>
      <c r="F27" s="3">
        <v>3</v>
      </c>
      <c r="G27">
        <f t="shared" si="1"/>
        <v>5</v>
      </c>
      <c r="H27" s="3">
        <v>12</v>
      </c>
      <c r="I27">
        <f t="shared" si="2"/>
        <v>5</v>
      </c>
      <c r="K27" t="str">
        <f t="shared" si="3"/>
        <v/>
      </c>
      <c r="L27">
        <f>VLOOKUP(F27,[1]怪物分配!$K$39:$L$71,2,0)</f>
        <v>5027</v>
      </c>
      <c r="N27">
        <f>VLOOKUP(H27,[1]怪物分配!$K$39:$L$71,2,0)</f>
        <v>5045</v>
      </c>
      <c r="P27" t="e">
        <f>VLOOKUP(J27,[1]怪物分配!$K$39:$L$71,2,0)</f>
        <v>#N/A</v>
      </c>
    </row>
    <row r="28" spans="1:19" x14ac:dyDescent="0.15">
      <c r="A28">
        <v>1018</v>
      </c>
      <c r="B28">
        <v>5</v>
      </c>
      <c r="C28">
        <f>HLOOKUP(INDEX([1]怪物分配!$B$39:$B$71,MATCH(F28,[1]怪物分配!$K$39:$K$71,0)),$S$10:$V$11,2,0)+IF(H28&gt;0,HLOOKUP(INDEX([1]怪物分配!$B$39:$B$71,MATCH(H28,[1]怪物分配!$K$39:$K$71,0)),$S$10:$V$11,2,0),0)+IF(J28&gt;0,HLOOKUP(INDEX([1]怪物分配!$B$39:$B$71,MATCH(J28,[1]怪物分配!$K$39:$K$71,0)),$S$10:$V$11,2,0),0)</f>
        <v>5</v>
      </c>
      <c r="D28" s="2">
        <v>5</v>
      </c>
      <c r="E28" s="2">
        <f t="shared" si="0"/>
        <v>250</v>
      </c>
      <c r="F28" s="3">
        <v>4</v>
      </c>
      <c r="G28">
        <f t="shared" si="1"/>
        <v>5</v>
      </c>
      <c r="H28" s="3">
        <v>11</v>
      </c>
      <c r="I28">
        <f t="shared" si="2"/>
        <v>5</v>
      </c>
      <c r="K28" t="str">
        <f t="shared" si="3"/>
        <v/>
      </c>
      <c r="L28">
        <f>VLOOKUP(F28,[1]怪物分配!$K$39:$L$71,2,0)</f>
        <v>5028</v>
      </c>
      <c r="N28">
        <f>VLOOKUP(H28,[1]怪物分配!$K$39:$L$71,2,0)</f>
        <v>5008</v>
      </c>
      <c r="P28" t="e">
        <f>VLOOKUP(J28,[1]怪物分配!$K$39:$L$71,2,0)</f>
        <v>#N/A</v>
      </c>
    </row>
    <row r="29" spans="1:19" x14ac:dyDescent="0.15">
      <c r="A29">
        <v>1019</v>
      </c>
      <c r="B29">
        <v>5</v>
      </c>
      <c r="C29">
        <f>HLOOKUP(INDEX([1]怪物分配!$B$39:$B$71,MATCH(F29,[1]怪物分配!$K$39:$K$71,0)),$S$10:$V$11,2,0)+IF(H29&gt;0,HLOOKUP(INDEX([1]怪物分配!$B$39:$B$71,MATCH(H29,[1]怪物分配!$K$39:$K$71,0)),$S$10:$V$11,2,0),0)+IF(J29&gt;0,HLOOKUP(INDEX([1]怪物分配!$B$39:$B$71,MATCH(J29,[1]怪物分配!$K$39:$K$71,0)),$S$10:$V$11,2,0),0)</f>
        <v>5</v>
      </c>
      <c r="D29" s="2">
        <v>6</v>
      </c>
      <c r="E29" s="2">
        <f t="shared" si="0"/>
        <v>250</v>
      </c>
      <c r="F29" s="3">
        <v>4</v>
      </c>
      <c r="G29">
        <f t="shared" si="1"/>
        <v>5</v>
      </c>
      <c r="H29" s="3">
        <v>5</v>
      </c>
      <c r="I29">
        <f t="shared" si="2"/>
        <v>5</v>
      </c>
      <c r="K29" t="str">
        <f t="shared" si="3"/>
        <v/>
      </c>
      <c r="L29">
        <f>VLOOKUP(F29,[1]怪物分配!$K$39:$L$71,2,0)</f>
        <v>5028</v>
      </c>
      <c r="N29">
        <f>VLOOKUP(H29,[1]怪物分配!$K$39:$L$71,2,0)</f>
        <v>5018</v>
      </c>
      <c r="P29" t="e">
        <f>VLOOKUP(J29,[1]怪物分配!$K$39:$L$71,2,0)</f>
        <v>#N/A</v>
      </c>
    </row>
    <row r="30" spans="1:19" x14ac:dyDescent="0.15">
      <c r="A30">
        <v>1020</v>
      </c>
      <c r="B30">
        <v>5</v>
      </c>
      <c r="C30">
        <f>HLOOKUP(INDEX([1]怪物分配!$B$39:$B$71,MATCH(F30,[1]怪物分配!$K$39:$K$71,0)),$S$10:$V$11,2,0)+IF(H30&gt;0,HLOOKUP(INDEX([1]怪物分配!$B$39:$B$71,MATCH(H30,[1]怪物分配!$K$39:$K$71,0)),$S$10:$V$11,2,0),0)+IF(J30&gt;0,HLOOKUP(INDEX([1]怪物分配!$B$39:$B$71,MATCH(J30,[1]怪物分配!$K$39:$K$71,0)),$S$10:$V$11,2,0),0)</f>
        <v>6</v>
      </c>
      <c r="D30" s="2">
        <v>7</v>
      </c>
      <c r="E30" s="2">
        <f t="shared" si="0"/>
        <v>375</v>
      </c>
      <c r="F30" s="3">
        <v>5</v>
      </c>
      <c r="G30">
        <f t="shared" si="1"/>
        <v>5</v>
      </c>
      <c r="H30" s="3">
        <v>10</v>
      </c>
      <c r="I30">
        <f t="shared" si="2"/>
        <v>5</v>
      </c>
      <c r="K30" t="str">
        <f t="shared" si="3"/>
        <v/>
      </c>
      <c r="L30">
        <f>VLOOKUP(F30,[1]怪物分配!$K$39:$L$71,2,0)</f>
        <v>5018</v>
      </c>
      <c r="N30">
        <f>VLOOKUP(H30,[1]怪物分配!$K$39:$L$71,2,0)</f>
        <v>5049</v>
      </c>
      <c r="P30" t="e">
        <f>VLOOKUP(J30,[1]怪物分配!$K$39:$L$71,2,0)</f>
        <v>#N/A</v>
      </c>
    </row>
    <row r="31" spans="1:19" x14ac:dyDescent="0.15">
      <c r="A31">
        <v>1021</v>
      </c>
      <c r="B31">
        <v>5</v>
      </c>
      <c r="C31">
        <f>HLOOKUP(INDEX([1]怪物分配!$B$39:$B$71,MATCH(F31,[1]怪物分配!$K$39:$K$71,0)),$S$10:$V$11,2,0)+IF(H31&gt;0,HLOOKUP(INDEX([1]怪物分配!$B$39:$B$71,MATCH(H31,[1]怪物分配!$K$39:$K$71,0)),$S$10:$V$11,2,0),0)+IF(J31&gt;0,HLOOKUP(INDEX([1]怪物分配!$B$39:$B$71,MATCH(J31,[1]怪物分配!$K$39:$K$71,0)),$S$10:$V$11,2,0),0)</f>
        <v>6</v>
      </c>
      <c r="D31" s="2">
        <v>1</v>
      </c>
      <c r="E31" s="2">
        <f t="shared" si="0"/>
        <v>375</v>
      </c>
      <c r="F31" s="3">
        <v>6</v>
      </c>
      <c r="G31">
        <f t="shared" si="1"/>
        <v>5</v>
      </c>
      <c r="H31" s="3">
        <v>9</v>
      </c>
      <c r="I31">
        <f t="shared" si="2"/>
        <v>5</v>
      </c>
      <c r="K31" t="str">
        <f t="shared" si="3"/>
        <v/>
      </c>
      <c r="L31">
        <f>VLOOKUP(F31,[1]怪物分配!$K$39:$L$71,2,0)</f>
        <v>5036</v>
      </c>
      <c r="N31">
        <f>VLOOKUP(H31,[1]怪物分配!$K$39:$L$71,2,0)</f>
        <v>5042</v>
      </c>
      <c r="P31" t="e">
        <f>VLOOKUP(J31,[1]怪物分配!$K$39:$L$71,2,0)</f>
        <v>#N/A</v>
      </c>
    </row>
    <row r="32" spans="1:19" x14ac:dyDescent="0.15">
      <c r="A32">
        <v>1022</v>
      </c>
      <c r="B32">
        <v>5</v>
      </c>
      <c r="C32">
        <f>HLOOKUP(INDEX([1]怪物分配!$B$39:$B$71,MATCH(F32,[1]怪物分配!$K$39:$K$71,0)),$S$10:$V$11,2,0)+IF(H32&gt;0,HLOOKUP(INDEX([1]怪物分配!$B$39:$B$71,MATCH(H32,[1]怪物分配!$K$39:$K$71,0)),$S$10:$V$11,2,0),0)+IF(J32&gt;0,HLOOKUP(INDEX([1]怪物分配!$B$39:$B$71,MATCH(J32,[1]怪物分配!$K$39:$K$71,0)),$S$10:$V$11,2,0),0)</f>
        <v>6</v>
      </c>
      <c r="D32" s="2">
        <v>4</v>
      </c>
      <c r="E32" s="2">
        <f t="shared" si="0"/>
        <v>375</v>
      </c>
      <c r="F32" s="3">
        <v>6</v>
      </c>
      <c r="G32">
        <f t="shared" si="1"/>
        <v>5</v>
      </c>
      <c r="H32" s="3">
        <v>7</v>
      </c>
      <c r="I32">
        <f t="shared" si="2"/>
        <v>5</v>
      </c>
      <c r="K32" t="str">
        <f t="shared" si="3"/>
        <v/>
      </c>
      <c r="L32">
        <f>VLOOKUP(F32,[1]怪物分配!$K$39:$L$71,2,0)</f>
        <v>5036</v>
      </c>
      <c r="N32">
        <f>VLOOKUP(H32,[1]怪物分配!$K$39:$L$71,2,0)</f>
        <v>5005</v>
      </c>
      <c r="P32" t="e">
        <f>VLOOKUP(J32,[1]怪物分配!$K$39:$L$71,2,0)</f>
        <v>#N/A</v>
      </c>
    </row>
    <row r="33" spans="1:16" x14ac:dyDescent="0.15">
      <c r="A33">
        <v>1023</v>
      </c>
      <c r="B33">
        <v>5</v>
      </c>
      <c r="C33">
        <f>HLOOKUP(INDEX([1]怪物分配!$B$39:$B$71,MATCH(F33,[1]怪物分配!$K$39:$K$71,0)),$S$10:$V$11,2,0)+IF(H33&gt;0,HLOOKUP(INDEX([1]怪物分配!$B$39:$B$71,MATCH(H33,[1]怪物分配!$K$39:$K$71,0)),$S$10:$V$11,2,0),0)+IF(J33&gt;0,HLOOKUP(INDEX([1]怪物分配!$B$39:$B$71,MATCH(J33,[1]怪物分配!$K$39:$K$71,0)),$S$10:$V$11,2,0),0)</f>
        <v>6</v>
      </c>
      <c r="D33" s="2">
        <v>5</v>
      </c>
      <c r="E33" s="2">
        <f t="shared" si="0"/>
        <v>375</v>
      </c>
      <c r="F33" s="3">
        <v>7</v>
      </c>
      <c r="G33">
        <f t="shared" si="1"/>
        <v>5</v>
      </c>
      <c r="H33" s="3">
        <v>8</v>
      </c>
      <c r="I33">
        <f t="shared" si="2"/>
        <v>5</v>
      </c>
      <c r="K33" t="str">
        <f t="shared" si="3"/>
        <v/>
      </c>
      <c r="L33">
        <f>VLOOKUP(F33,[1]怪物分配!$K$39:$L$71,2,0)</f>
        <v>5005</v>
      </c>
      <c r="N33">
        <f>VLOOKUP(H33,[1]怪物分配!$K$39:$L$71,2,0)</f>
        <v>5019</v>
      </c>
      <c r="P33" t="e">
        <f>VLOOKUP(J33,[1]怪物分配!$K$39:$L$71,2,0)</f>
        <v>#N/A</v>
      </c>
    </row>
    <row r="34" spans="1:16" x14ac:dyDescent="0.15">
      <c r="A34">
        <v>1024</v>
      </c>
      <c r="B34">
        <v>5</v>
      </c>
      <c r="C34">
        <f>HLOOKUP(INDEX([1]怪物分配!$B$39:$B$71,MATCH(F34,[1]怪物分配!$K$39:$K$71,0)),$S$10:$V$11,2,0)+IF(H34&gt;0,HLOOKUP(INDEX([1]怪物分配!$B$39:$B$71,MATCH(H34,[1]怪物分配!$K$39:$K$71,0)),$S$10:$V$11,2,0),0)+IF(J34&gt;0,HLOOKUP(INDEX([1]怪物分配!$B$39:$B$71,MATCH(J34,[1]怪物分配!$K$39:$K$71,0)),$S$10:$V$11,2,0),0)</f>
        <v>6</v>
      </c>
      <c r="D34" s="2">
        <v>6</v>
      </c>
      <c r="E34" s="2">
        <f t="shared" si="0"/>
        <v>375</v>
      </c>
      <c r="F34" s="3">
        <v>8</v>
      </c>
      <c r="G34">
        <f t="shared" si="1"/>
        <v>5</v>
      </c>
      <c r="H34" s="3">
        <v>9</v>
      </c>
      <c r="I34">
        <f t="shared" si="2"/>
        <v>5</v>
      </c>
      <c r="K34" t="str">
        <f t="shared" si="3"/>
        <v/>
      </c>
      <c r="L34">
        <f>VLOOKUP(F34,[1]怪物分配!$K$39:$L$71,2,0)</f>
        <v>5019</v>
      </c>
      <c r="N34">
        <f>VLOOKUP(H34,[1]怪物分配!$K$39:$L$71,2,0)</f>
        <v>5042</v>
      </c>
      <c r="P34" t="e">
        <f>VLOOKUP(J34,[1]怪物分配!$K$39:$L$71,2,0)</f>
        <v>#N/A</v>
      </c>
    </row>
    <row r="35" spans="1:16" x14ac:dyDescent="0.15">
      <c r="A35">
        <v>1025</v>
      </c>
      <c r="B35">
        <v>5</v>
      </c>
      <c r="C35">
        <f>HLOOKUP(INDEX([1]怪物分配!$B$39:$B$71,MATCH(F35,[1]怪物分配!$K$39:$K$71,0)),$S$10:$V$11,2,0)+IF(H35&gt;0,HLOOKUP(INDEX([1]怪物分配!$B$39:$B$71,MATCH(H35,[1]怪物分配!$K$39:$K$71,0)),$S$10:$V$11,2,0),0)+IF(J35&gt;0,HLOOKUP(INDEX([1]怪物分配!$B$39:$B$71,MATCH(J35,[1]怪物分配!$K$39:$K$71,0)),$S$10:$V$11,2,0),0)</f>
        <v>7</v>
      </c>
      <c r="D35" s="2">
        <v>7</v>
      </c>
      <c r="E35" s="2">
        <f t="shared" si="0"/>
        <v>375</v>
      </c>
      <c r="F35" s="3">
        <v>8</v>
      </c>
      <c r="G35">
        <f t="shared" si="1"/>
        <v>5</v>
      </c>
      <c r="H35" s="3">
        <v>12</v>
      </c>
      <c r="I35">
        <f t="shared" si="2"/>
        <v>5</v>
      </c>
      <c r="K35" t="str">
        <f t="shared" si="3"/>
        <v/>
      </c>
      <c r="L35">
        <f>VLOOKUP(F35,[1]怪物分配!$K$39:$L$71,2,0)</f>
        <v>5019</v>
      </c>
      <c r="N35">
        <f>VLOOKUP(H35,[1]怪物分配!$K$39:$L$71,2,0)</f>
        <v>5045</v>
      </c>
      <c r="P35" t="e">
        <f>VLOOKUP(J35,[1]怪物分配!$K$39:$L$71,2,0)</f>
        <v>#N/A</v>
      </c>
    </row>
    <row r="36" spans="1:16" x14ac:dyDescent="0.15">
      <c r="A36">
        <v>1026</v>
      </c>
      <c r="B36">
        <v>5</v>
      </c>
      <c r="C36">
        <f>HLOOKUP(INDEX([1]怪物分配!$B$39:$B$71,MATCH(F36,[1]怪物分配!$K$39:$K$71,0)),$S$10:$V$11,2,0)+IF(H36&gt;0,HLOOKUP(INDEX([1]怪物分配!$B$39:$B$71,MATCH(H36,[1]怪物分配!$K$39:$K$71,0)),$S$10:$V$11,2,0),0)+IF(J36&gt;0,HLOOKUP(INDEX([1]怪物分配!$B$39:$B$71,MATCH(J36,[1]怪物分配!$K$39:$K$71,0)),$S$10:$V$11,2,0),0)</f>
        <v>6</v>
      </c>
      <c r="D36" s="2">
        <v>1</v>
      </c>
      <c r="E36" s="2">
        <f t="shared" si="0"/>
        <v>375</v>
      </c>
      <c r="F36" s="3">
        <v>9</v>
      </c>
      <c r="G36">
        <f t="shared" si="1"/>
        <v>5</v>
      </c>
      <c r="H36" s="3">
        <v>10</v>
      </c>
      <c r="I36">
        <f t="shared" si="2"/>
        <v>5</v>
      </c>
      <c r="K36" t="str">
        <f t="shared" si="3"/>
        <v/>
      </c>
      <c r="L36">
        <f>VLOOKUP(F36,[1]怪物分配!$K$39:$L$71,2,0)</f>
        <v>5042</v>
      </c>
      <c r="N36">
        <f>VLOOKUP(H36,[1]怪物分配!$K$39:$L$71,2,0)</f>
        <v>5049</v>
      </c>
      <c r="P36" t="e">
        <f>VLOOKUP(J36,[1]怪物分配!$K$39:$L$71,2,0)</f>
        <v>#N/A</v>
      </c>
    </row>
    <row r="37" spans="1:16" x14ac:dyDescent="0.15">
      <c r="A37">
        <v>1027</v>
      </c>
      <c r="B37">
        <v>5</v>
      </c>
      <c r="C37">
        <f>HLOOKUP(INDEX([1]怪物分配!$B$39:$B$71,MATCH(F37,[1]怪物分配!$K$39:$K$71,0)),$S$10:$V$11,2,0)+IF(H37&gt;0,HLOOKUP(INDEX([1]怪物分配!$B$39:$B$71,MATCH(H37,[1]怪物分配!$K$39:$K$71,0)),$S$10:$V$11,2,0),0)+IF(J37&gt;0,HLOOKUP(INDEX([1]怪物分配!$B$39:$B$71,MATCH(J37,[1]怪物分配!$K$39:$K$71,0)),$S$10:$V$11,2,0),0)</f>
        <v>6</v>
      </c>
      <c r="D37" s="2">
        <v>4</v>
      </c>
      <c r="E37" s="2">
        <f t="shared" si="0"/>
        <v>375</v>
      </c>
      <c r="F37" s="3">
        <v>10</v>
      </c>
      <c r="G37">
        <f t="shared" si="1"/>
        <v>5</v>
      </c>
      <c r="H37" s="3">
        <v>11</v>
      </c>
      <c r="I37">
        <f t="shared" si="2"/>
        <v>5</v>
      </c>
      <c r="K37" t="str">
        <f t="shared" si="3"/>
        <v/>
      </c>
      <c r="L37">
        <f>VLOOKUP(F37,[1]怪物分配!$K$39:$L$71,2,0)</f>
        <v>5049</v>
      </c>
      <c r="N37">
        <f>VLOOKUP(H37,[1]怪物分配!$K$39:$L$71,2,0)</f>
        <v>5008</v>
      </c>
      <c r="P37" t="e">
        <f>VLOOKUP(J37,[1]怪物分配!$K$39:$L$71,2,0)</f>
        <v>#N/A</v>
      </c>
    </row>
    <row r="38" spans="1:16" x14ac:dyDescent="0.15">
      <c r="A38">
        <v>1028</v>
      </c>
      <c r="B38">
        <v>5</v>
      </c>
      <c r="C38">
        <f>HLOOKUP(INDEX([1]怪物分配!$B$39:$B$71,MATCH(F38,[1]怪物分配!$K$39:$K$71,0)),$S$10:$V$11,2,0)+IF(H38&gt;0,HLOOKUP(INDEX([1]怪物分配!$B$39:$B$71,MATCH(H38,[1]怪物分配!$K$39:$K$71,0)),$S$10:$V$11,2,0),0)+IF(J38&gt;0,HLOOKUP(INDEX([1]怪物分配!$B$39:$B$71,MATCH(J38,[1]怪物分配!$K$39:$K$71,0)),$S$10:$V$11,2,0),0)</f>
        <v>7</v>
      </c>
      <c r="D38" s="2">
        <v>5</v>
      </c>
      <c r="E38" s="2">
        <f t="shared" si="0"/>
        <v>375</v>
      </c>
      <c r="F38" s="3">
        <v>10</v>
      </c>
      <c r="G38">
        <f t="shared" si="1"/>
        <v>5</v>
      </c>
      <c r="H38" s="3">
        <v>12</v>
      </c>
      <c r="I38">
        <f t="shared" si="2"/>
        <v>5</v>
      </c>
      <c r="K38" t="str">
        <f t="shared" si="3"/>
        <v/>
      </c>
      <c r="L38">
        <f>VLOOKUP(F38,[1]怪物分配!$K$39:$L$71,2,0)</f>
        <v>5049</v>
      </c>
      <c r="N38">
        <f>VLOOKUP(H38,[1]怪物分配!$K$39:$L$71,2,0)</f>
        <v>5045</v>
      </c>
      <c r="P38" t="e">
        <f>VLOOKUP(J38,[1]怪物分配!$K$39:$L$71,2,0)</f>
        <v>#N/A</v>
      </c>
    </row>
    <row r="39" spans="1:16" x14ac:dyDescent="0.15">
      <c r="A39">
        <v>1029</v>
      </c>
      <c r="B39">
        <v>5</v>
      </c>
      <c r="C39">
        <f>HLOOKUP(INDEX([1]怪物分配!$B$39:$B$71,MATCH(F39,[1]怪物分配!$K$39:$K$71,0)),$S$10:$V$11,2,0)+IF(H39&gt;0,HLOOKUP(INDEX([1]怪物分配!$B$39:$B$71,MATCH(H39,[1]怪物分配!$K$39:$K$71,0)),$S$10:$V$11,2,0),0)+IF(J39&gt;0,HLOOKUP(INDEX([1]怪物分配!$B$39:$B$71,MATCH(J39,[1]怪物分配!$K$39:$K$71,0)),$S$10:$V$11,2,0),0)</f>
        <v>7</v>
      </c>
      <c r="D39" s="2">
        <v>6</v>
      </c>
      <c r="E39" s="2">
        <f t="shared" si="0"/>
        <v>375</v>
      </c>
      <c r="F39" s="3">
        <v>11</v>
      </c>
      <c r="G39">
        <f t="shared" si="1"/>
        <v>5</v>
      </c>
      <c r="H39" s="3">
        <v>13</v>
      </c>
      <c r="I39">
        <f t="shared" si="2"/>
        <v>5</v>
      </c>
      <c r="K39" t="str">
        <f t="shared" si="3"/>
        <v/>
      </c>
      <c r="L39">
        <f>VLOOKUP(F39,[1]怪物分配!$K$39:$L$71,2,0)</f>
        <v>5008</v>
      </c>
      <c r="N39">
        <f>VLOOKUP(H39,[1]怪物分配!$K$39:$L$71,2,0)</f>
        <v>5053</v>
      </c>
      <c r="P39" t="e">
        <f>VLOOKUP(J39,[1]怪物分配!$K$39:$L$71,2,0)</f>
        <v>#N/A</v>
      </c>
    </row>
    <row r="40" spans="1:16" x14ac:dyDescent="0.15">
      <c r="A40">
        <v>1030</v>
      </c>
      <c r="B40">
        <v>5</v>
      </c>
      <c r="C40">
        <f>HLOOKUP(INDEX([1]怪物分配!$B$39:$B$71,MATCH(F40,[1]怪物分配!$K$39:$K$71,0)),$S$10:$V$11,2,0)+IF(H40&gt;0,HLOOKUP(INDEX([1]怪物分配!$B$39:$B$71,MATCH(H40,[1]怪物分配!$K$39:$K$71,0)),$S$10:$V$11,2,0),0)+IF(J40&gt;0,HLOOKUP(INDEX([1]怪物分配!$B$39:$B$71,MATCH(J40,[1]怪物分配!$K$39:$K$71,0)),$S$10:$V$11,2,0),0)</f>
        <v>8</v>
      </c>
      <c r="D40" s="2">
        <v>7</v>
      </c>
      <c r="E40" s="2">
        <f t="shared" si="0"/>
        <v>500</v>
      </c>
      <c r="F40" s="3">
        <v>12</v>
      </c>
      <c r="G40">
        <f t="shared" si="1"/>
        <v>5</v>
      </c>
      <c r="H40" s="3">
        <v>13</v>
      </c>
      <c r="I40">
        <f t="shared" si="2"/>
        <v>5</v>
      </c>
      <c r="K40" t="str">
        <f t="shared" si="3"/>
        <v/>
      </c>
      <c r="L40">
        <f>VLOOKUP(F40,[1]怪物分配!$K$39:$L$71,2,0)</f>
        <v>5045</v>
      </c>
      <c r="N40">
        <f>VLOOKUP(H40,[1]怪物分配!$K$39:$L$71,2,0)</f>
        <v>5053</v>
      </c>
      <c r="P40" t="e">
        <f>VLOOKUP(J40,[1]怪物分配!$K$39:$L$71,2,0)</f>
        <v>#N/A</v>
      </c>
    </row>
    <row r="41" spans="1:16" x14ac:dyDescent="0.15">
      <c r="A41">
        <v>1031</v>
      </c>
      <c r="B41">
        <v>5</v>
      </c>
      <c r="C41">
        <f>HLOOKUP(INDEX([1]怪物分配!$B$39:$B$71,MATCH(F41,[1]怪物分配!$K$39:$K$71,0)),$S$10:$V$11,2,0)+IF(H41&gt;0,HLOOKUP(INDEX([1]怪物分配!$B$39:$B$71,MATCH(H41,[1]怪物分配!$K$39:$K$71,0)),$S$10:$V$11,2,0),0)+IF(J41&gt;0,HLOOKUP(INDEX([1]怪物分配!$B$39:$B$71,MATCH(J41,[1]怪物分配!$K$39:$K$71,0)),$S$10:$V$11,2,0),0)</f>
        <v>6</v>
      </c>
      <c r="D41" s="2">
        <v>1</v>
      </c>
      <c r="E41" s="2">
        <f t="shared" si="0"/>
        <v>375</v>
      </c>
      <c r="F41" s="3">
        <v>1</v>
      </c>
      <c r="G41">
        <f t="shared" si="1"/>
        <v>6</v>
      </c>
      <c r="H41" s="3">
        <v>2</v>
      </c>
      <c r="I41">
        <f t="shared" si="2"/>
        <v>6</v>
      </c>
      <c r="J41" s="3">
        <v>3</v>
      </c>
      <c r="K41">
        <f t="shared" si="3"/>
        <v>6</v>
      </c>
      <c r="L41">
        <f>VLOOKUP(F41,[1]怪物分配!$K$39:$L$71,2,0)</f>
        <v>5001</v>
      </c>
      <c r="N41">
        <f>VLOOKUP(H41,[1]怪物分配!$K$39:$L$71,2,0)</f>
        <v>5006</v>
      </c>
      <c r="P41">
        <f>VLOOKUP(J41,[1]怪物分配!$K$39:$L$71,2,0)</f>
        <v>5027</v>
      </c>
    </row>
    <row r="42" spans="1:16" x14ac:dyDescent="0.15">
      <c r="A42">
        <v>1032</v>
      </c>
      <c r="B42">
        <v>5</v>
      </c>
      <c r="C42">
        <f>HLOOKUP(INDEX([1]怪物分配!$B$39:$B$71,MATCH(F42,[1]怪物分配!$K$39:$K$71,0)),$S$10:$V$11,2,0)+IF(H42&gt;0,HLOOKUP(INDEX([1]怪物分配!$B$39:$B$71,MATCH(H42,[1]怪物分配!$K$39:$K$71,0)),$S$10:$V$11,2,0),0)+IF(J42&gt;0,HLOOKUP(INDEX([1]怪物分配!$B$39:$B$71,MATCH(J42,[1]怪物分配!$K$39:$K$71,0)),$S$10:$V$11,2,0),0)</f>
        <v>7</v>
      </c>
      <c r="D42" s="2">
        <v>4</v>
      </c>
      <c r="E42" s="2">
        <f t="shared" si="0"/>
        <v>375</v>
      </c>
      <c r="F42" s="3">
        <v>1</v>
      </c>
      <c r="G42">
        <f t="shared" si="1"/>
        <v>6</v>
      </c>
      <c r="H42" s="3">
        <v>4</v>
      </c>
      <c r="I42">
        <f t="shared" si="2"/>
        <v>6</v>
      </c>
      <c r="J42" s="3">
        <v>5</v>
      </c>
      <c r="K42">
        <f t="shared" si="3"/>
        <v>6</v>
      </c>
      <c r="L42">
        <f>VLOOKUP(F42,[1]怪物分配!$K$39:$L$71,2,0)</f>
        <v>5001</v>
      </c>
      <c r="N42">
        <f>VLOOKUP(H42,[1]怪物分配!$K$39:$L$71,2,0)</f>
        <v>5028</v>
      </c>
      <c r="P42">
        <f>VLOOKUP(J42,[1]怪物分配!$K$39:$L$71,2,0)</f>
        <v>5018</v>
      </c>
    </row>
    <row r="43" spans="1:16" x14ac:dyDescent="0.15">
      <c r="A43">
        <v>1033</v>
      </c>
      <c r="B43">
        <v>5</v>
      </c>
      <c r="C43">
        <f>HLOOKUP(INDEX([1]怪物分配!$B$39:$B$71,MATCH(F43,[1]怪物分配!$K$39:$K$71,0)),$S$10:$V$11,2,0)+IF(H43&gt;0,HLOOKUP(INDEX([1]怪物分配!$B$39:$B$71,MATCH(H43,[1]怪物分配!$K$39:$K$71,0)),$S$10:$V$11,2,0),0)+IF(J43&gt;0,HLOOKUP(INDEX([1]怪物分配!$B$39:$B$71,MATCH(J43,[1]怪物分配!$K$39:$K$71,0)),$S$10:$V$11,2,0),0)</f>
        <v>6</v>
      </c>
      <c r="D43" s="2">
        <v>5</v>
      </c>
      <c r="E43" s="2">
        <f t="shared" si="0"/>
        <v>375</v>
      </c>
      <c r="F43" s="3">
        <v>2</v>
      </c>
      <c r="G43">
        <f t="shared" si="1"/>
        <v>6</v>
      </c>
      <c r="H43" s="3">
        <v>3</v>
      </c>
      <c r="I43">
        <f t="shared" si="2"/>
        <v>6</v>
      </c>
      <c r="J43" s="3">
        <v>4</v>
      </c>
      <c r="K43">
        <f t="shared" si="3"/>
        <v>6</v>
      </c>
      <c r="L43">
        <f>VLOOKUP(F43,[1]怪物分配!$K$39:$L$71,2,0)</f>
        <v>5006</v>
      </c>
      <c r="N43">
        <f>VLOOKUP(H43,[1]怪物分配!$K$39:$L$71,2,0)</f>
        <v>5027</v>
      </c>
      <c r="P43">
        <f>VLOOKUP(J43,[1]怪物分配!$K$39:$L$71,2,0)</f>
        <v>5028</v>
      </c>
    </row>
    <row r="44" spans="1:16" x14ac:dyDescent="0.15">
      <c r="A44">
        <v>1034</v>
      </c>
      <c r="B44">
        <v>5</v>
      </c>
      <c r="C44">
        <f>HLOOKUP(INDEX([1]怪物分配!$B$39:$B$71,MATCH(F44,[1]怪物分配!$K$39:$K$71,0)),$S$10:$V$11,2,0)+IF(H44&gt;0,HLOOKUP(INDEX([1]怪物分配!$B$39:$B$71,MATCH(H44,[1]怪物分配!$K$39:$K$71,0)),$S$10:$V$11,2,0),0)+IF(J44&gt;0,HLOOKUP(INDEX([1]怪物分配!$B$39:$B$71,MATCH(J44,[1]怪物分配!$K$39:$K$71,0)),$S$10:$V$11,2,0),0)</f>
        <v>8</v>
      </c>
      <c r="D44" s="2">
        <v>6</v>
      </c>
      <c r="E44" s="2">
        <f t="shared" si="0"/>
        <v>500</v>
      </c>
      <c r="F44" s="3">
        <v>2</v>
      </c>
      <c r="G44">
        <f t="shared" si="1"/>
        <v>6</v>
      </c>
      <c r="H44" s="3">
        <v>5</v>
      </c>
      <c r="I44">
        <f t="shared" si="2"/>
        <v>6</v>
      </c>
      <c r="J44" s="3">
        <v>7</v>
      </c>
      <c r="K44">
        <f t="shared" si="3"/>
        <v>6</v>
      </c>
      <c r="L44">
        <f>VLOOKUP(F44,[1]怪物分配!$K$39:$L$71,2,0)</f>
        <v>5006</v>
      </c>
      <c r="N44">
        <f>VLOOKUP(H44,[1]怪物分配!$K$39:$L$71,2,0)</f>
        <v>5018</v>
      </c>
      <c r="P44">
        <f>VLOOKUP(J44,[1]怪物分配!$K$39:$L$71,2,0)</f>
        <v>5005</v>
      </c>
    </row>
    <row r="45" spans="1:16" x14ac:dyDescent="0.15">
      <c r="A45">
        <v>1035</v>
      </c>
      <c r="B45">
        <v>5</v>
      </c>
      <c r="C45">
        <f>HLOOKUP(INDEX([1]怪物分配!$B$39:$B$71,MATCH(F45,[1]怪物分配!$K$39:$K$71,0)),$S$10:$V$11,2,0)+IF(H45&gt;0,HLOOKUP(INDEX([1]怪物分配!$B$39:$B$71,MATCH(H45,[1]怪物分配!$K$39:$K$71,0)),$S$10:$V$11,2,0),0)+IF(J45&gt;0,HLOOKUP(INDEX([1]怪物分配!$B$39:$B$71,MATCH(J45,[1]怪物分配!$K$39:$K$71,0)),$S$10:$V$11,2,0),0)</f>
        <v>8</v>
      </c>
      <c r="D45" s="2">
        <v>7</v>
      </c>
      <c r="E45" s="2">
        <f t="shared" si="0"/>
        <v>500</v>
      </c>
      <c r="F45" s="3">
        <v>3</v>
      </c>
      <c r="G45">
        <f t="shared" si="1"/>
        <v>6</v>
      </c>
      <c r="H45" s="3">
        <v>6</v>
      </c>
      <c r="I45">
        <f t="shared" si="2"/>
        <v>6</v>
      </c>
      <c r="J45" s="3">
        <v>9</v>
      </c>
      <c r="K45">
        <f t="shared" si="3"/>
        <v>6</v>
      </c>
      <c r="L45">
        <f>VLOOKUP(F45,[1]怪物分配!$K$39:$L$71,2,0)</f>
        <v>5027</v>
      </c>
      <c r="N45">
        <f>VLOOKUP(H45,[1]怪物分配!$K$39:$L$71,2,0)</f>
        <v>5036</v>
      </c>
      <c r="P45">
        <f>VLOOKUP(J45,[1]怪物分配!$K$39:$L$71,2,0)</f>
        <v>5042</v>
      </c>
    </row>
    <row r="46" spans="1:16" x14ac:dyDescent="0.15">
      <c r="A46">
        <v>1036</v>
      </c>
      <c r="B46">
        <v>5</v>
      </c>
      <c r="C46">
        <f>HLOOKUP(INDEX([1]怪物分配!$B$39:$B$71,MATCH(F46,[1]怪物分配!$K$39:$K$71,0)),$S$10:$V$11,2,0)+IF(H46&gt;0,HLOOKUP(INDEX([1]怪物分配!$B$39:$B$71,MATCH(H46,[1]怪物分配!$K$39:$K$71,0)),$S$10:$V$11,2,0),0)+IF(J46&gt;0,HLOOKUP(INDEX([1]怪物分配!$B$39:$B$71,MATCH(J46,[1]怪物分配!$K$39:$K$71,0)),$S$10:$V$11,2,0),0)</f>
        <v>8</v>
      </c>
      <c r="D46" s="2">
        <v>1</v>
      </c>
      <c r="E46" s="2">
        <f t="shared" si="0"/>
        <v>500</v>
      </c>
      <c r="F46" s="3">
        <v>4</v>
      </c>
      <c r="G46">
        <f t="shared" si="1"/>
        <v>6</v>
      </c>
      <c r="H46" s="3">
        <v>5</v>
      </c>
      <c r="I46">
        <f t="shared" si="2"/>
        <v>6</v>
      </c>
      <c r="J46" s="3">
        <v>6</v>
      </c>
      <c r="K46">
        <f t="shared" si="3"/>
        <v>6</v>
      </c>
      <c r="L46">
        <f>VLOOKUP(F46,[1]怪物分配!$K$39:$L$71,2,0)</f>
        <v>5028</v>
      </c>
      <c r="N46">
        <f>VLOOKUP(H46,[1]怪物分配!$K$39:$L$71,2,0)</f>
        <v>5018</v>
      </c>
      <c r="P46">
        <f>VLOOKUP(J46,[1]怪物分配!$K$39:$L$71,2,0)</f>
        <v>5036</v>
      </c>
    </row>
    <row r="47" spans="1:16" x14ac:dyDescent="0.15">
      <c r="A47">
        <v>1037</v>
      </c>
      <c r="B47">
        <v>5</v>
      </c>
      <c r="C47">
        <f>HLOOKUP(INDEX([1]怪物分配!$B$39:$B$71,MATCH(F47,[1]怪物分配!$K$39:$K$71,0)),$S$10:$V$11,2,0)+IF(H47&gt;0,HLOOKUP(INDEX([1]怪物分配!$B$39:$B$71,MATCH(H47,[1]怪物分配!$K$39:$K$71,0)),$S$10:$V$11,2,0),0)+IF(J47&gt;0,HLOOKUP(INDEX([1]怪物分配!$B$39:$B$71,MATCH(J47,[1]怪物分配!$K$39:$K$71,0)),$S$10:$V$11,2,0),0)</f>
        <v>9</v>
      </c>
      <c r="D47" s="2">
        <v>4</v>
      </c>
      <c r="E47" s="2">
        <f t="shared" si="0"/>
        <v>500</v>
      </c>
      <c r="F47" s="3">
        <v>6</v>
      </c>
      <c r="G47">
        <f t="shared" si="1"/>
        <v>6</v>
      </c>
      <c r="H47" s="3">
        <v>8</v>
      </c>
      <c r="I47">
        <f t="shared" si="2"/>
        <v>6</v>
      </c>
      <c r="J47" s="3">
        <v>11</v>
      </c>
      <c r="K47">
        <f t="shared" si="3"/>
        <v>6</v>
      </c>
      <c r="L47">
        <f>VLOOKUP(F47,[1]怪物分配!$K$39:$L$71,2,0)</f>
        <v>5036</v>
      </c>
      <c r="N47">
        <f>VLOOKUP(H47,[1]怪物分配!$K$39:$L$71,2,0)</f>
        <v>5019</v>
      </c>
      <c r="P47">
        <f>VLOOKUP(J47,[1]怪物分配!$K$39:$L$71,2,0)</f>
        <v>5008</v>
      </c>
    </row>
    <row r="48" spans="1:16" x14ac:dyDescent="0.15">
      <c r="A48">
        <v>1038</v>
      </c>
      <c r="B48">
        <v>5</v>
      </c>
      <c r="C48">
        <f>HLOOKUP(INDEX([1]怪物分配!$B$39:$B$71,MATCH(F48,[1]怪物分配!$K$39:$K$71,0)),$S$10:$V$11,2,0)+IF(H48&gt;0,HLOOKUP(INDEX([1]怪物分配!$B$39:$B$71,MATCH(H48,[1]怪物分配!$K$39:$K$71,0)),$S$10:$V$11,2,0),0)+IF(J48&gt;0,HLOOKUP(INDEX([1]怪物分配!$B$39:$B$71,MATCH(J48,[1]怪物分配!$K$39:$K$71,0)),$S$10:$V$11,2,0),0)</f>
        <v>10</v>
      </c>
      <c r="D48" s="2">
        <v>5</v>
      </c>
      <c r="E48" s="2">
        <f t="shared" si="0"/>
        <v>625</v>
      </c>
      <c r="F48" s="3">
        <v>7</v>
      </c>
      <c r="G48">
        <f t="shared" si="1"/>
        <v>6</v>
      </c>
      <c r="H48" s="3">
        <v>9</v>
      </c>
      <c r="I48">
        <f t="shared" si="2"/>
        <v>6</v>
      </c>
      <c r="J48" s="3">
        <v>12</v>
      </c>
      <c r="K48">
        <f t="shared" si="3"/>
        <v>6</v>
      </c>
      <c r="L48">
        <f>VLOOKUP(F48,[1]怪物分配!$K$39:$L$71,2,0)</f>
        <v>5005</v>
      </c>
      <c r="N48">
        <f>VLOOKUP(H48,[1]怪物分配!$K$39:$L$71,2,0)</f>
        <v>5042</v>
      </c>
      <c r="P48">
        <f>VLOOKUP(J48,[1]怪物分配!$K$39:$L$71,2,0)</f>
        <v>5045</v>
      </c>
    </row>
    <row r="49" spans="1:16" x14ac:dyDescent="0.15">
      <c r="A49">
        <v>1039</v>
      </c>
      <c r="B49">
        <v>5</v>
      </c>
      <c r="C49">
        <f>HLOOKUP(INDEX([1]怪物分配!$B$39:$B$71,MATCH(F49,[1]怪物分配!$K$39:$K$71,0)),$S$10:$V$11,2,0)+IF(H49&gt;0,HLOOKUP(INDEX([1]怪物分配!$B$39:$B$71,MATCH(H49,[1]怪物分配!$K$39:$K$71,0)),$S$10:$V$11,2,0),0)+IF(J49&gt;0,HLOOKUP(INDEX([1]怪物分配!$B$39:$B$71,MATCH(J49,[1]怪物分配!$K$39:$K$71,0)),$S$10:$V$11,2,0),0)</f>
        <v>10</v>
      </c>
      <c r="D49" s="2">
        <v>6</v>
      </c>
      <c r="E49" s="2">
        <f t="shared" si="0"/>
        <v>625</v>
      </c>
      <c r="F49" s="3">
        <v>7</v>
      </c>
      <c r="G49">
        <f t="shared" si="1"/>
        <v>6</v>
      </c>
      <c r="H49" s="3">
        <v>10</v>
      </c>
      <c r="I49">
        <f t="shared" si="2"/>
        <v>6</v>
      </c>
      <c r="J49" s="3">
        <v>13</v>
      </c>
      <c r="K49">
        <f t="shared" si="3"/>
        <v>6</v>
      </c>
      <c r="L49">
        <f>VLOOKUP(F49,[1]怪物分配!$K$39:$L$71,2,0)</f>
        <v>5005</v>
      </c>
      <c r="N49">
        <f>VLOOKUP(H49,[1]怪物分配!$K$39:$L$71,2,0)</f>
        <v>5049</v>
      </c>
      <c r="P49">
        <f>VLOOKUP(J49,[1]怪物分配!$K$39:$L$71,2,0)</f>
        <v>5053</v>
      </c>
    </row>
    <row r="50" spans="1:16" x14ac:dyDescent="0.15">
      <c r="A50">
        <v>1040</v>
      </c>
      <c r="B50">
        <v>5</v>
      </c>
      <c r="C50">
        <f>HLOOKUP(INDEX([1]怪物分配!$B$39:$B$71,MATCH(F50,[1]怪物分配!$K$39:$K$71,0)),$S$10:$V$11,2,0)+IF(H50&gt;0,HLOOKUP(INDEX([1]怪物分配!$B$39:$B$71,MATCH(H50,[1]怪物分配!$K$39:$K$71,0)),$S$10:$V$11,2,0),0)+IF(J50&gt;0,HLOOKUP(INDEX([1]怪物分配!$B$39:$B$71,MATCH(J50,[1]怪物分配!$K$39:$K$71,0)),$S$10:$V$11,2,0),0)</f>
        <v>8</v>
      </c>
      <c r="D50" s="2">
        <v>7</v>
      </c>
      <c r="E50" s="2">
        <f t="shared" si="0"/>
        <v>500</v>
      </c>
      <c r="F50" s="3">
        <v>8</v>
      </c>
      <c r="G50">
        <f t="shared" si="1"/>
        <v>6</v>
      </c>
      <c r="H50" s="3">
        <v>1</v>
      </c>
      <c r="I50">
        <f t="shared" si="2"/>
        <v>6</v>
      </c>
      <c r="J50" s="3">
        <v>11</v>
      </c>
      <c r="K50">
        <f t="shared" si="3"/>
        <v>6</v>
      </c>
      <c r="L50">
        <f>VLOOKUP(F50,[1]怪物分配!$K$39:$L$71,2,0)</f>
        <v>5019</v>
      </c>
      <c r="N50">
        <f>VLOOKUP(H50,[1]怪物分配!$K$39:$L$71,2,0)</f>
        <v>5001</v>
      </c>
      <c r="P50">
        <f>VLOOKUP(J50,[1]怪物分配!$K$39:$L$71,2,0)</f>
        <v>5008</v>
      </c>
    </row>
    <row r="51" spans="1:16" x14ac:dyDescent="0.15">
      <c r="A51">
        <v>2001</v>
      </c>
      <c r="B51">
        <v>6</v>
      </c>
      <c r="C51">
        <f>HLOOKUP(INDEX([1]怪物分配!$B$39:$B$71,MATCH(F51,[1]怪物分配!$K$39:$K$71,0)),$S$10:$V$11,2,0)+IF(H51&gt;0,HLOOKUP(INDEX([1]怪物分配!$B$39:$B$71,MATCH(H51,[1]怪物分配!$K$39:$K$71,0)),$S$10:$V$11,2,0),0)+IF(J51&gt;0,HLOOKUP(INDEX([1]怪物分配!$B$39:$B$71,MATCH(J51,[1]怪物分配!$K$39:$K$71,0)),$S$10:$V$11,2,0),0)</f>
        <v>2</v>
      </c>
      <c r="D51" s="2">
        <v>1</v>
      </c>
      <c r="E51" s="2">
        <f t="shared" si="0"/>
        <v>125</v>
      </c>
      <c r="F51">
        <v>14</v>
      </c>
      <c r="G51">
        <f t="shared" si="1"/>
        <v>3</v>
      </c>
      <c r="I51" t="str">
        <f t="shared" si="2"/>
        <v/>
      </c>
      <c r="K51" t="str">
        <f t="shared" si="3"/>
        <v/>
      </c>
      <c r="L51">
        <f>VLOOKUP(F51,[1]怪物分配!$K$39:$L$71,2,0)</f>
        <v>5029</v>
      </c>
      <c r="N51" t="e">
        <f>VLOOKUP(H51,[1]怪物分配!$K$39:$L$71,2,0)</f>
        <v>#N/A</v>
      </c>
      <c r="P51" t="e">
        <f>VLOOKUP(J51,[1]怪物分配!$K$39:$L$71,2,0)</f>
        <v>#N/A</v>
      </c>
    </row>
    <row r="52" spans="1:16" x14ac:dyDescent="0.15">
      <c r="A52">
        <v>2002</v>
      </c>
      <c r="B52">
        <v>6</v>
      </c>
      <c r="C52">
        <f>HLOOKUP(INDEX([1]怪物分配!$B$39:$B$71,MATCH(F52,[1]怪物分配!$K$39:$K$71,0)),$S$10:$V$11,2,0)+IF(H52&gt;0,HLOOKUP(INDEX([1]怪物分配!$B$39:$B$71,MATCH(H52,[1]怪物分配!$K$39:$K$71,0)),$S$10:$V$11,2,0),0)+IF(J52&gt;0,HLOOKUP(INDEX([1]怪物分配!$B$39:$B$71,MATCH(J52,[1]怪物分配!$K$39:$K$71,0)),$S$10:$V$11,2,0),0)</f>
        <v>2</v>
      </c>
      <c r="D52" s="2">
        <v>4</v>
      </c>
      <c r="E52" s="2">
        <f t="shared" si="0"/>
        <v>125</v>
      </c>
      <c r="F52">
        <v>15</v>
      </c>
      <c r="G52">
        <f t="shared" si="1"/>
        <v>3</v>
      </c>
      <c r="I52" t="str">
        <f t="shared" si="2"/>
        <v/>
      </c>
      <c r="K52" t="str">
        <f t="shared" si="3"/>
        <v/>
      </c>
      <c r="L52">
        <f>VLOOKUP(F52,[1]怪物分配!$K$39:$L$71,2,0)</f>
        <v>5032</v>
      </c>
      <c r="N52" t="e">
        <f>VLOOKUP(H52,[1]怪物分配!$K$39:$L$71,2,0)</f>
        <v>#N/A</v>
      </c>
      <c r="P52" t="e">
        <f>VLOOKUP(J52,[1]怪物分配!$K$39:$L$71,2,0)</f>
        <v>#N/A</v>
      </c>
    </row>
    <row r="53" spans="1:16" x14ac:dyDescent="0.15">
      <c r="A53">
        <v>2003</v>
      </c>
      <c r="B53">
        <v>6</v>
      </c>
      <c r="C53">
        <f>HLOOKUP(INDEX([1]怪物分配!$B$39:$B$71,MATCH(F53,[1]怪物分配!$K$39:$K$71,0)),$S$10:$V$11,2,0)+IF(H53&gt;0,HLOOKUP(INDEX([1]怪物分配!$B$39:$B$71,MATCH(H53,[1]怪物分配!$K$39:$K$71,0)),$S$10:$V$11,2,0),0)+IF(J53&gt;0,HLOOKUP(INDEX([1]怪物分配!$B$39:$B$71,MATCH(J53,[1]怪物分配!$K$39:$K$71,0)),$S$10:$V$11,2,0),0)</f>
        <v>3</v>
      </c>
      <c r="D53" s="2">
        <v>5</v>
      </c>
      <c r="E53" s="2">
        <f t="shared" si="0"/>
        <v>125</v>
      </c>
      <c r="F53">
        <v>16</v>
      </c>
      <c r="G53">
        <f t="shared" si="1"/>
        <v>3</v>
      </c>
      <c r="I53" t="str">
        <f t="shared" si="2"/>
        <v/>
      </c>
      <c r="K53" t="str">
        <f t="shared" si="3"/>
        <v/>
      </c>
      <c r="L53">
        <f>VLOOKUP(F53,[1]怪物分配!$K$39:$L$71,2,0)</f>
        <v>5022</v>
      </c>
      <c r="N53" t="e">
        <f>VLOOKUP(H53,[1]怪物分配!$K$39:$L$71,2,0)</f>
        <v>#N/A</v>
      </c>
      <c r="P53" t="e">
        <f>VLOOKUP(J53,[1]怪物分配!$K$39:$L$71,2,0)</f>
        <v>#N/A</v>
      </c>
    </row>
    <row r="54" spans="1:16" x14ac:dyDescent="0.15">
      <c r="A54">
        <v>2004</v>
      </c>
      <c r="B54">
        <v>6</v>
      </c>
      <c r="C54">
        <f>HLOOKUP(INDEX([1]怪物分配!$B$39:$B$71,MATCH(F54,[1]怪物分配!$K$39:$K$71,0)),$S$10:$V$11,2,0)+IF(H54&gt;0,HLOOKUP(INDEX([1]怪物分配!$B$39:$B$71,MATCH(H54,[1]怪物分配!$K$39:$K$71,0)),$S$10:$V$11,2,0),0)+IF(J54&gt;0,HLOOKUP(INDEX([1]怪物分配!$B$39:$B$71,MATCH(J54,[1]怪物分配!$K$39:$K$71,0)),$S$10:$V$11,2,0),0)</f>
        <v>3</v>
      </c>
      <c r="D54" s="2">
        <v>6</v>
      </c>
      <c r="E54" s="2">
        <f t="shared" si="0"/>
        <v>125</v>
      </c>
      <c r="F54">
        <v>17</v>
      </c>
      <c r="G54">
        <f t="shared" si="1"/>
        <v>3</v>
      </c>
      <c r="I54" t="str">
        <f t="shared" si="2"/>
        <v/>
      </c>
      <c r="K54" t="str">
        <f t="shared" si="3"/>
        <v/>
      </c>
      <c r="L54">
        <f>VLOOKUP(F54,[1]怪物分配!$K$39:$L$71,2,0)</f>
        <v>5024</v>
      </c>
      <c r="N54" t="e">
        <f>VLOOKUP(H54,[1]怪物分配!$K$39:$L$71,2,0)</f>
        <v>#N/A</v>
      </c>
      <c r="P54" t="e">
        <f>VLOOKUP(J54,[1]怪物分配!$K$39:$L$71,2,0)</f>
        <v>#N/A</v>
      </c>
    </row>
    <row r="55" spans="1:16" x14ac:dyDescent="0.15">
      <c r="A55">
        <v>2005</v>
      </c>
      <c r="B55">
        <v>6</v>
      </c>
      <c r="C55">
        <f>HLOOKUP(INDEX([1]怪物分配!$B$39:$B$71,MATCH(F55,[1]怪物分配!$K$39:$K$71,0)),$S$10:$V$11,2,0)+IF(H55&gt;0,HLOOKUP(INDEX([1]怪物分配!$B$39:$B$71,MATCH(H55,[1]怪物分配!$K$39:$K$71,0)),$S$10:$V$11,2,0),0)+IF(J55&gt;0,HLOOKUP(INDEX([1]怪物分配!$B$39:$B$71,MATCH(J55,[1]怪物分配!$K$39:$K$71,0)),$S$10:$V$11,2,0),0)</f>
        <v>3</v>
      </c>
      <c r="D55" s="2">
        <v>7</v>
      </c>
      <c r="E55" s="2">
        <f t="shared" si="0"/>
        <v>125</v>
      </c>
      <c r="F55">
        <v>18</v>
      </c>
      <c r="G55">
        <f t="shared" si="1"/>
        <v>3</v>
      </c>
      <c r="I55" t="str">
        <f t="shared" si="2"/>
        <v/>
      </c>
      <c r="K55" t="str">
        <f t="shared" si="3"/>
        <v/>
      </c>
      <c r="L55">
        <f>VLOOKUP(F55,[1]怪物分配!$K$39:$L$71,2,0)</f>
        <v>5026</v>
      </c>
      <c r="N55" t="e">
        <f>VLOOKUP(H55,[1]怪物分配!$K$39:$L$71,2,0)</f>
        <v>#N/A</v>
      </c>
      <c r="P55" t="e">
        <f>VLOOKUP(J55,[1]怪物分配!$K$39:$L$71,2,0)</f>
        <v>#N/A</v>
      </c>
    </row>
    <row r="56" spans="1:16" x14ac:dyDescent="0.15">
      <c r="A56">
        <v>2006</v>
      </c>
      <c r="B56">
        <v>6</v>
      </c>
      <c r="C56">
        <f>HLOOKUP(INDEX([1]怪物分配!$B$39:$B$71,MATCH(F56,[1]怪物分配!$K$39:$K$71,0)),$S$10:$V$11,2,0)+IF(H56&gt;0,HLOOKUP(INDEX([1]怪物分配!$B$39:$B$71,MATCH(H56,[1]怪物分配!$K$39:$K$71,0)),$S$10:$V$11,2,0),0)+IF(J56&gt;0,HLOOKUP(INDEX([1]怪物分配!$B$39:$B$71,MATCH(J56,[1]怪物分配!$K$39:$K$71,0)),$S$10:$V$11,2,0),0)</f>
        <v>3</v>
      </c>
      <c r="D56" s="2">
        <v>1</v>
      </c>
      <c r="E56" s="2">
        <f t="shared" si="0"/>
        <v>125</v>
      </c>
      <c r="F56">
        <v>19</v>
      </c>
      <c r="G56">
        <f t="shared" si="1"/>
        <v>3</v>
      </c>
      <c r="I56" t="str">
        <f t="shared" si="2"/>
        <v/>
      </c>
      <c r="K56" t="str">
        <f t="shared" si="3"/>
        <v/>
      </c>
      <c r="L56">
        <f>VLOOKUP(F56,[1]怪物分配!$K$39:$L$71,2,0)</f>
        <v>5009</v>
      </c>
      <c r="N56" t="e">
        <f>VLOOKUP(H56,[1]怪物分配!$K$39:$L$71,2,0)</f>
        <v>#N/A</v>
      </c>
      <c r="P56" t="e">
        <f>VLOOKUP(J56,[1]怪物分配!$K$39:$L$71,2,0)</f>
        <v>#N/A</v>
      </c>
    </row>
    <row r="57" spans="1:16" x14ac:dyDescent="0.15">
      <c r="A57">
        <v>2007</v>
      </c>
      <c r="B57">
        <v>6</v>
      </c>
      <c r="C57">
        <f>HLOOKUP(INDEX([1]怪物分配!$B$39:$B$71,MATCH(F57,[1]怪物分配!$K$39:$K$71,0)),$S$10:$V$11,2,0)+IF(H57&gt;0,HLOOKUP(INDEX([1]怪物分配!$B$39:$B$71,MATCH(H57,[1]怪物分配!$K$39:$K$71,0)),$S$10:$V$11,2,0),0)+IF(J57&gt;0,HLOOKUP(INDEX([1]怪物分配!$B$39:$B$71,MATCH(J57,[1]怪物分配!$K$39:$K$71,0)),$S$10:$V$11,2,0),0)</f>
        <v>3</v>
      </c>
      <c r="D57" s="2">
        <v>4</v>
      </c>
      <c r="E57" s="2">
        <f t="shared" si="0"/>
        <v>125</v>
      </c>
      <c r="F57">
        <v>20</v>
      </c>
      <c r="G57">
        <f t="shared" si="1"/>
        <v>3</v>
      </c>
      <c r="I57" t="str">
        <f t="shared" si="2"/>
        <v/>
      </c>
      <c r="K57" t="str">
        <f t="shared" si="3"/>
        <v/>
      </c>
      <c r="L57">
        <f>VLOOKUP(F57,[1]怪物分配!$K$39:$L$71,2,0)</f>
        <v>5010</v>
      </c>
      <c r="N57" t="e">
        <f>VLOOKUP(H57,[1]怪物分配!$K$39:$L$71,2,0)</f>
        <v>#N/A</v>
      </c>
      <c r="P57" t="e">
        <f>VLOOKUP(J57,[1]怪物分配!$K$39:$L$71,2,0)</f>
        <v>#N/A</v>
      </c>
    </row>
    <row r="58" spans="1:16" x14ac:dyDescent="0.15">
      <c r="A58">
        <v>2008</v>
      </c>
      <c r="B58">
        <v>6</v>
      </c>
      <c r="C58">
        <f>HLOOKUP(INDEX([1]怪物分配!$B$39:$B$71,MATCH(F58,[1]怪物分配!$K$39:$K$71,0)),$S$10:$V$11,2,0)+IF(H58&gt;0,HLOOKUP(INDEX([1]怪物分配!$B$39:$B$71,MATCH(H58,[1]怪物分配!$K$39:$K$71,0)),$S$10:$V$11,2,0),0)+IF(J58&gt;0,HLOOKUP(INDEX([1]怪物分配!$B$39:$B$71,MATCH(J58,[1]怪物分配!$K$39:$K$71,0)),$S$10:$V$11,2,0),0)</f>
        <v>4</v>
      </c>
      <c r="D58" s="2">
        <v>5</v>
      </c>
      <c r="E58" s="2">
        <f t="shared" si="0"/>
        <v>250</v>
      </c>
      <c r="F58">
        <v>21</v>
      </c>
      <c r="G58">
        <f t="shared" si="1"/>
        <v>3</v>
      </c>
      <c r="I58" t="str">
        <f t="shared" si="2"/>
        <v/>
      </c>
      <c r="K58" t="str">
        <f t="shared" si="3"/>
        <v/>
      </c>
      <c r="L58">
        <f>VLOOKUP(F58,[1]怪物分配!$K$39:$L$71,2,0)</f>
        <v>5011</v>
      </c>
      <c r="N58" t="e">
        <f>VLOOKUP(H58,[1]怪物分配!$K$39:$L$71,2,0)</f>
        <v>#N/A</v>
      </c>
      <c r="P58" t="e">
        <f>VLOOKUP(J58,[1]怪物分配!$K$39:$L$71,2,0)</f>
        <v>#N/A</v>
      </c>
    </row>
    <row r="59" spans="1:16" x14ac:dyDescent="0.15">
      <c r="A59">
        <v>2009</v>
      </c>
      <c r="B59">
        <v>6</v>
      </c>
      <c r="C59">
        <f>HLOOKUP(INDEX([1]怪物分配!$B$39:$B$71,MATCH(F59,[1]怪物分配!$K$39:$K$71,0)),$S$10:$V$11,2,0)+IF(H59&gt;0,HLOOKUP(INDEX([1]怪物分配!$B$39:$B$71,MATCH(H59,[1]怪物分配!$K$39:$K$71,0)),$S$10:$V$11,2,0),0)+IF(J59&gt;0,HLOOKUP(INDEX([1]怪物分配!$B$39:$B$71,MATCH(J59,[1]怪物分配!$K$39:$K$71,0)),$S$10:$V$11,2,0),0)</f>
        <v>3</v>
      </c>
      <c r="D59" s="2">
        <v>6</v>
      </c>
      <c r="E59" s="2">
        <f t="shared" si="0"/>
        <v>125</v>
      </c>
      <c r="F59">
        <v>22</v>
      </c>
      <c r="G59">
        <f t="shared" si="1"/>
        <v>3</v>
      </c>
      <c r="I59" t="str">
        <f t="shared" si="2"/>
        <v/>
      </c>
      <c r="K59" t="str">
        <f t="shared" si="3"/>
        <v/>
      </c>
      <c r="L59">
        <f>VLOOKUP(F59,[1]怪物分配!$K$39:$L$71,2,0)</f>
        <v>5017</v>
      </c>
      <c r="N59" t="e">
        <f>VLOOKUP(H59,[1]怪物分配!$K$39:$L$71,2,0)</f>
        <v>#N/A</v>
      </c>
      <c r="P59" t="e">
        <f>VLOOKUP(J59,[1]怪物分配!$K$39:$L$71,2,0)</f>
        <v>#N/A</v>
      </c>
    </row>
    <row r="60" spans="1:16" x14ac:dyDescent="0.15">
      <c r="A60">
        <v>2010</v>
      </c>
      <c r="B60">
        <v>6</v>
      </c>
      <c r="C60">
        <f>HLOOKUP(INDEX([1]怪物分配!$B$39:$B$71,MATCH(F60,[1]怪物分配!$K$39:$K$71,0)),$S$10:$V$11,2,0)+IF(H60&gt;0,HLOOKUP(INDEX([1]怪物分配!$B$39:$B$71,MATCH(H60,[1]怪物分配!$K$39:$K$71,0)),$S$10:$V$11,2,0),0)+IF(J60&gt;0,HLOOKUP(INDEX([1]怪物分配!$B$39:$B$71,MATCH(J60,[1]怪物分配!$K$39:$K$71,0)),$S$10:$V$11,2,0),0)</f>
        <v>4</v>
      </c>
      <c r="D60" s="2">
        <v>7</v>
      </c>
      <c r="E60" s="2">
        <f t="shared" si="0"/>
        <v>250</v>
      </c>
      <c r="F60" s="3">
        <v>14</v>
      </c>
      <c r="G60">
        <f t="shared" si="1"/>
        <v>5</v>
      </c>
      <c r="H60" s="3">
        <v>15</v>
      </c>
      <c r="I60">
        <f t="shared" si="2"/>
        <v>5</v>
      </c>
      <c r="K60" t="str">
        <f t="shared" si="3"/>
        <v/>
      </c>
      <c r="L60">
        <f>VLOOKUP(F60,[1]怪物分配!$K$39:$L$71,2,0)</f>
        <v>5029</v>
      </c>
      <c r="N60">
        <f>VLOOKUP(H60,[1]怪物分配!$K$39:$L$71,2,0)</f>
        <v>5032</v>
      </c>
      <c r="P60" t="e">
        <f>VLOOKUP(J60,[1]怪物分配!$K$39:$L$71,2,0)</f>
        <v>#N/A</v>
      </c>
    </row>
    <row r="61" spans="1:16" x14ac:dyDescent="0.15">
      <c r="A61">
        <v>2011</v>
      </c>
      <c r="B61">
        <v>6</v>
      </c>
      <c r="C61">
        <f>HLOOKUP(INDEX([1]怪物分配!$B$39:$B$71,MATCH(F61,[1]怪物分配!$K$39:$K$71,0)),$S$10:$V$11,2,0)+IF(H61&gt;0,HLOOKUP(INDEX([1]怪物分配!$B$39:$B$71,MATCH(H61,[1]怪物分配!$K$39:$K$71,0)),$S$10:$V$11,2,0),0)+IF(J61&gt;0,HLOOKUP(INDEX([1]怪物分配!$B$39:$B$71,MATCH(J61,[1]怪物分配!$K$39:$K$71,0)),$S$10:$V$11,2,0),0)</f>
        <v>5</v>
      </c>
      <c r="D61" s="2">
        <v>1</v>
      </c>
      <c r="E61" s="2">
        <f t="shared" si="0"/>
        <v>250</v>
      </c>
      <c r="F61" s="3">
        <v>14</v>
      </c>
      <c r="G61">
        <f t="shared" si="1"/>
        <v>5</v>
      </c>
      <c r="H61" s="3">
        <v>16</v>
      </c>
      <c r="I61">
        <f t="shared" si="2"/>
        <v>5</v>
      </c>
      <c r="K61" t="str">
        <f t="shared" si="3"/>
        <v/>
      </c>
      <c r="L61">
        <f>VLOOKUP(F61,[1]怪物分配!$K$39:$L$71,2,0)</f>
        <v>5029</v>
      </c>
      <c r="N61">
        <f>VLOOKUP(H61,[1]怪物分配!$K$39:$L$71,2,0)</f>
        <v>5022</v>
      </c>
      <c r="P61" t="e">
        <f>VLOOKUP(J61,[1]怪物分配!$K$39:$L$71,2,0)</f>
        <v>#N/A</v>
      </c>
    </row>
    <row r="62" spans="1:16" x14ac:dyDescent="0.15">
      <c r="A62">
        <v>2012</v>
      </c>
      <c r="B62">
        <v>6</v>
      </c>
      <c r="C62">
        <f>HLOOKUP(INDEX([1]怪物分配!$B$39:$B$71,MATCH(F62,[1]怪物分配!$K$39:$K$71,0)),$S$10:$V$11,2,0)+IF(H62&gt;0,HLOOKUP(INDEX([1]怪物分配!$B$39:$B$71,MATCH(H62,[1]怪物分配!$K$39:$K$71,0)),$S$10:$V$11,2,0),0)+IF(J62&gt;0,HLOOKUP(INDEX([1]怪物分配!$B$39:$B$71,MATCH(J62,[1]怪物分配!$K$39:$K$71,0)),$S$10:$V$11,2,0),0)</f>
        <v>4</v>
      </c>
      <c r="D62" s="2">
        <v>4</v>
      </c>
      <c r="E62" s="2">
        <f t="shared" si="0"/>
        <v>250</v>
      </c>
      <c r="F62" s="3">
        <v>15</v>
      </c>
      <c r="G62">
        <f t="shared" si="1"/>
        <v>5</v>
      </c>
      <c r="H62" s="3">
        <v>1</v>
      </c>
      <c r="I62">
        <f t="shared" si="2"/>
        <v>5</v>
      </c>
      <c r="K62" t="str">
        <f t="shared" si="3"/>
        <v/>
      </c>
      <c r="L62">
        <f>VLOOKUP(F62,[1]怪物分配!$K$39:$L$71,2,0)</f>
        <v>5032</v>
      </c>
      <c r="N62">
        <f>VLOOKUP(H62,[1]怪物分配!$K$39:$L$71,2,0)</f>
        <v>5001</v>
      </c>
      <c r="P62" t="e">
        <f>VLOOKUP(J62,[1]怪物分配!$K$39:$L$71,2,0)</f>
        <v>#N/A</v>
      </c>
    </row>
    <row r="63" spans="1:16" x14ac:dyDescent="0.15">
      <c r="A63">
        <v>2013</v>
      </c>
      <c r="B63">
        <v>6</v>
      </c>
      <c r="C63">
        <f>HLOOKUP(INDEX([1]怪物分配!$B$39:$B$71,MATCH(F63,[1]怪物分配!$K$39:$K$71,0)),$S$10:$V$11,2,0)+IF(H63&gt;0,HLOOKUP(INDEX([1]怪物分配!$B$39:$B$71,MATCH(H63,[1]怪物分配!$K$39:$K$71,0)),$S$10:$V$11,2,0),0)+IF(J63&gt;0,HLOOKUP(INDEX([1]怪物分配!$B$39:$B$71,MATCH(J63,[1]怪物分配!$K$39:$K$71,0)),$S$10:$V$11,2,0),0)</f>
        <v>5</v>
      </c>
      <c r="D63" s="2">
        <v>5</v>
      </c>
      <c r="E63" s="2">
        <f t="shared" si="0"/>
        <v>250</v>
      </c>
      <c r="F63" s="3">
        <v>16</v>
      </c>
      <c r="G63">
        <f t="shared" si="1"/>
        <v>5</v>
      </c>
      <c r="H63" s="3">
        <v>1</v>
      </c>
      <c r="I63">
        <f t="shared" si="2"/>
        <v>5</v>
      </c>
      <c r="K63" t="str">
        <f t="shared" si="3"/>
        <v/>
      </c>
      <c r="L63">
        <f>VLOOKUP(F63,[1]怪物分配!$K$39:$L$71,2,0)</f>
        <v>5022</v>
      </c>
      <c r="N63">
        <f>VLOOKUP(H63,[1]怪物分配!$K$39:$L$71,2,0)</f>
        <v>5001</v>
      </c>
      <c r="P63" t="e">
        <f>VLOOKUP(J63,[1]怪物分配!$K$39:$L$71,2,0)</f>
        <v>#N/A</v>
      </c>
    </row>
    <row r="64" spans="1:16" x14ac:dyDescent="0.15">
      <c r="A64">
        <v>2014</v>
      </c>
      <c r="B64">
        <v>6</v>
      </c>
      <c r="C64">
        <f>HLOOKUP(INDEX([1]怪物分配!$B$39:$B$71,MATCH(F64,[1]怪物分配!$K$39:$K$71,0)),$S$10:$V$11,2,0)+IF(H64&gt;0,HLOOKUP(INDEX([1]怪物分配!$B$39:$B$71,MATCH(H64,[1]怪物分配!$K$39:$K$71,0)),$S$10:$V$11,2,0),0)+IF(J64&gt;0,HLOOKUP(INDEX([1]怪物分配!$B$39:$B$71,MATCH(J64,[1]怪物分配!$K$39:$K$71,0)),$S$10:$V$11,2,0),0)</f>
        <v>5</v>
      </c>
      <c r="D64" s="2">
        <v>6</v>
      </c>
      <c r="E64" s="2">
        <f t="shared" si="0"/>
        <v>250</v>
      </c>
      <c r="F64" s="3">
        <v>17</v>
      </c>
      <c r="G64">
        <f t="shared" si="1"/>
        <v>5</v>
      </c>
      <c r="H64" s="3">
        <v>2</v>
      </c>
      <c r="I64">
        <f t="shared" si="2"/>
        <v>5</v>
      </c>
      <c r="K64" t="str">
        <f t="shared" si="3"/>
        <v/>
      </c>
      <c r="L64">
        <f>VLOOKUP(F64,[1]怪物分配!$K$39:$L$71,2,0)</f>
        <v>5024</v>
      </c>
      <c r="N64">
        <f>VLOOKUP(H64,[1]怪物分配!$K$39:$L$71,2,0)</f>
        <v>5006</v>
      </c>
      <c r="P64" t="e">
        <f>VLOOKUP(J64,[1]怪物分配!$K$39:$L$71,2,0)</f>
        <v>#N/A</v>
      </c>
    </row>
    <row r="65" spans="1:16" x14ac:dyDescent="0.15">
      <c r="A65">
        <v>2015</v>
      </c>
      <c r="B65">
        <v>6</v>
      </c>
      <c r="C65">
        <f>HLOOKUP(INDEX([1]怪物分配!$B$39:$B$71,MATCH(F65,[1]怪物分配!$K$39:$K$71,0)),$S$10:$V$11,2,0)+IF(H65&gt;0,HLOOKUP(INDEX([1]怪物分配!$B$39:$B$71,MATCH(H65,[1]怪物分配!$K$39:$K$71,0)),$S$10:$V$11,2,0),0)+IF(J65&gt;0,HLOOKUP(INDEX([1]怪物分配!$B$39:$B$71,MATCH(J65,[1]怪物分配!$K$39:$K$71,0)),$S$10:$V$11,2,0),0)</f>
        <v>6</v>
      </c>
      <c r="D65" s="2">
        <v>7</v>
      </c>
      <c r="E65" s="2">
        <f t="shared" si="0"/>
        <v>375</v>
      </c>
      <c r="F65" s="3">
        <v>17</v>
      </c>
      <c r="G65">
        <f t="shared" si="1"/>
        <v>5</v>
      </c>
      <c r="H65" s="3">
        <v>18</v>
      </c>
      <c r="I65">
        <f t="shared" si="2"/>
        <v>5</v>
      </c>
      <c r="K65" t="str">
        <f t="shared" si="3"/>
        <v/>
      </c>
      <c r="L65">
        <f>VLOOKUP(F65,[1]怪物分配!$K$39:$L$71,2,0)</f>
        <v>5024</v>
      </c>
      <c r="N65">
        <f>VLOOKUP(H65,[1]怪物分配!$K$39:$L$71,2,0)</f>
        <v>5026</v>
      </c>
      <c r="P65" t="e">
        <f>VLOOKUP(J65,[1]怪物分配!$K$39:$L$71,2,0)</f>
        <v>#N/A</v>
      </c>
    </row>
    <row r="66" spans="1:16" x14ac:dyDescent="0.15">
      <c r="A66">
        <v>2016</v>
      </c>
      <c r="B66">
        <v>6</v>
      </c>
      <c r="C66">
        <f>HLOOKUP(INDEX([1]怪物分配!$B$39:$B$71,MATCH(F66,[1]怪物分配!$K$39:$K$71,0)),$S$10:$V$11,2,0)+IF(H66&gt;0,HLOOKUP(INDEX([1]怪物分配!$B$39:$B$71,MATCH(H66,[1]怪物分配!$K$39:$K$71,0)),$S$10:$V$11,2,0),0)+IF(J66&gt;0,HLOOKUP(INDEX([1]怪物分配!$B$39:$B$71,MATCH(J66,[1]怪物分配!$K$39:$K$71,0)),$S$10:$V$11,2,0),0)</f>
        <v>5</v>
      </c>
      <c r="D66" s="2">
        <v>1</v>
      </c>
      <c r="E66" s="2">
        <f t="shared" si="0"/>
        <v>250</v>
      </c>
      <c r="F66" s="3">
        <v>18</v>
      </c>
      <c r="G66">
        <f t="shared" si="1"/>
        <v>5</v>
      </c>
      <c r="H66" s="3">
        <v>2</v>
      </c>
      <c r="I66">
        <f t="shared" si="2"/>
        <v>5</v>
      </c>
      <c r="K66" t="str">
        <f t="shared" si="3"/>
        <v/>
      </c>
      <c r="L66">
        <f>VLOOKUP(F66,[1]怪物分配!$K$39:$L$71,2,0)</f>
        <v>5026</v>
      </c>
      <c r="N66">
        <f>VLOOKUP(H66,[1]怪物分配!$K$39:$L$71,2,0)</f>
        <v>5006</v>
      </c>
      <c r="P66" t="e">
        <f>VLOOKUP(J66,[1]怪物分配!$K$39:$L$71,2,0)</f>
        <v>#N/A</v>
      </c>
    </row>
    <row r="67" spans="1:16" x14ac:dyDescent="0.15">
      <c r="A67">
        <v>2017</v>
      </c>
      <c r="B67">
        <v>6</v>
      </c>
      <c r="C67">
        <f>HLOOKUP(INDEX([1]怪物分配!$B$39:$B$71,MATCH(F67,[1]怪物分配!$K$39:$K$71,0)),$S$10:$V$11,2,0)+IF(H67&gt;0,HLOOKUP(INDEX([1]怪物分配!$B$39:$B$71,MATCH(H67,[1]怪物分配!$K$39:$K$71,0)),$S$10:$V$11,2,0),0)+IF(J67&gt;0,HLOOKUP(INDEX([1]怪物分配!$B$39:$B$71,MATCH(J67,[1]怪物分配!$K$39:$K$71,0)),$S$10:$V$11,2,0),0)</f>
        <v>6</v>
      </c>
      <c r="D67" s="2">
        <v>4</v>
      </c>
      <c r="E67" s="2">
        <f t="shared" si="0"/>
        <v>375</v>
      </c>
      <c r="F67" s="3">
        <v>19</v>
      </c>
      <c r="G67">
        <f t="shared" si="1"/>
        <v>5</v>
      </c>
      <c r="H67" s="3">
        <v>22</v>
      </c>
      <c r="I67">
        <f t="shared" si="2"/>
        <v>5</v>
      </c>
      <c r="K67" t="str">
        <f t="shared" si="3"/>
        <v/>
      </c>
      <c r="L67">
        <f>VLOOKUP(F67,[1]怪物分配!$K$39:$L$71,2,0)</f>
        <v>5009</v>
      </c>
      <c r="N67">
        <f>VLOOKUP(H67,[1]怪物分配!$K$39:$L$71,2,0)</f>
        <v>5017</v>
      </c>
      <c r="P67" t="e">
        <f>VLOOKUP(J67,[1]怪物分配!$K$39:$L$71,2,0)</f>
        <v>#N/A</v>
      </c>
    </row>
    <row r="68" spans="1:16" x14ac:dyDescent="0.15">
      <c r="A68">
        <v>2018</v>
      </c>
      <c r="B68">
        <v>6</v>
      </c>
      <c r="C68">
        <f>HLOOKUP(INDEX([1]怪物分配!$B$39:$B$71,MATCH(F68,[1]怪物分配!$K$39:$K$71,0)),$S$10:$V$11,2,0)+IF(H68&gt;0,HLOOKUP(INDEX([1]怪物分配!$B$39:$B$71,MATCH(H68,[1]怪物分配!$K$39:$K$71,0)),$S$10:$V$11,2,0),0)+IF(J68&gt;0,HLOOKUP(INDEX([1]怪物分配!$B$39:$B$71,MATCH(J68,[1]怪物分配!$K$39:$K$71,0)),$S$10:$V$11,2,0),0)</f>
        <v>6</v>
      </c>
      <c r="D68" s="2">
        <v>5</v>
      </c>
      <c r="E68" s="2">
        <f t="shared" si="0"/>
        <v>375</v>
      </c>
      <c r="F68" s="3">
        <v>19</v>
      </c>
      <c r="G68">
        <f t="shared" si="1"/>
        <v>5</v>
      </c>
      <c r="H68" s="3">
        <v>20</v>
      </c>
      <c r="I68">
        <f t="shared" si="2"/>
        <v>5</v>
      </c>
      <c r="K68" t="str">
        <f t="shared" si="3"/>
        <v/>
      </c>
      <c r="L68">
        <f>VLOOKUP(F68,[1]怪物分配!$K$39:$L$71,2,0)</f>
        <v>5009</v>
      </c>
      <c r="N68">
        <f>VLOOKUP(H68,[1]怪物分配!$K$39:$L$71,2,0)</f>
        <v>5010</v>
      </c>
      <c r="P68" t="e">
        <f>VLOOKUP(J68,[1]怪物分配!$K$39:$L$71,2,0)</f>
        <v>#N/A</v>
      </c>
    </row>
    <row r="69" spans="1:16" x14ac:dyDescent="0.15">
      <c r="A69">
        <v>2019</v>
      </c>
      <c r="B69">
        <v>6</v>
      </c>
      <c r="C69">
        <f>HLOOKUP(INDEX([1]怪物分配!$B$39:$B$71,MATCH(F69,[1]怪物分配!$K$39:$K$71,0)),$S$10:$V$11,2,0)+IF(H69&gt;0,HLOOKUP(INDEX([1]怪物分配!$B$39:$B$71,MATCH(H69,[1]怪物分配!$K$39:$K$71,0)),$S$10:$V$11,2,0),0)+IF(J69&gt;0,HLOOKUP(INDEX([1]怪物分配!$B$39:$B$71,MATCH(J69,[1]怪物分配!$K$39:$K$71,0)),$S$10:$V$11,2,0),0)</f>
        <v>7</v>
      </c>
      <c r="D69" s="2">
        <v>6</v>
      </c>
      <c r="E69" s="2">
        <f t="shared" si="0"/>
        <v>375</v>
      </c>
      <c r="F69" s="3">
        <v>20</v>
      </c>
      <c r="G69">
        <f t="shared" si="1"/>
        <v>5</v>
      </c>
      <c r="H69" s="3">
        <v>21</v>
      </c>
      <c r="I69">
        <f t="shared" si="2"/>
        <v>5</v>
      </c>
      <c r="K69" t="str">
        <f t="shared" si="3"/>
        <v/>
      </c>
      <c r="L69">
        <f>VLOOKUP(F69,[1]怪物分配!$K$39:$L$71,2,0)</f>
        <v>5010</v>
      </c>
      <c r="N69">
        <f>VLOOKUP(H69,[1]怪物分配!$K$39:$L$71,2,0)</f>
        <v>5011</v>
      </c>
      <c r="P69" t="e">
        <f>VLOOKUP(J69,[1]怪物分配!$K$39:$L$71,2,0)</f>
        <v>#N/A</v>
      </c>
    </row>
    <row r="70" spans="1:16" x14ac:dyDescent="0.15">
      <c r="A70">
        <v>2020</v>
      </c>
      <c r="B70">
        <v>6</v>
      </c>
      <c r="C70">
        <f>HLOOKUP(INDEX([1]怪物分配!$B$39:$B$71,MATCH(F70,[1]怪物分配!$K$39:$K$71,0)),$S$10:$V$11,2,0)+IF(H70&gt;0,HLOOKUP(INDEX([1]怪物分配!$B$39:$B$71,MATCH(H70,[1]怪物分配!$K$39:$K$71,0)),$S$10:$V$11,2,0),0)+IF(J70&gt;0,HLOOKUP(INDEX([1]怪物分配!$B$39:$B$71,MATCH(J70,[1]怪物分配!$K$39:$K$71,0)),$S$10:$V$11,2,0),0)</f>
        <v>7</v>
      </c>
      <c r="D70" s="2">
        <v>7</v>
      </c>
      <c r="E70" s="2">
        <f t="shared" si="0"/>
        <v>375</v>
      </c>
      <c r="F70" s="3">
        <v>21</v>
      </c>
      <c r="G70">
        <f t="shared" si="1"/>
        <v>5</v>
      </c>
      <c r="H70" s="3">
        <v>22</v>
      </c>
      <c r="I70">
        <f t="shared" si="2"/>
        <v>5</v>
      </c>
      <c r="K70" t="str">
        <f t="shared" si="3"/>
        <v/>
      </c>
      <c r="L70">
        <f>VLOOKUP(F70,[1]怪物分配!$K$39:$L$71,2,0)</f>
        <v>5011</v>
      </c>
      <c r="N70">
        <f>VLOOKUP(H70,[1]怪物分配!$K$39:$L$71,2,0)</f>
        <v>5017</v>
      </c>
      <c r="P70" t="e">
        <f>VLOOKUP(J70,[1]怪物分配!$K$39:$L$71,2,0)</f>
        <v>#N/A</v>
      </c>
    </row>
    <row r="71" spans="1:16" x14ac:dyDescent="0.15">
      <c r="A71">
        <v>2021</v>
      </c>
      <c r="B71">
        <v>6</v>
      </c>
      <c r="C71">
        <f>HLOOKUP(INDEX([1]怪物分配!$B$39:$B$71,MATCH(F71,[1]怪物分配!$K$39:$K$71,0)),$S$10:$V$11,2,0)+IF(H71&gt;0,HLOOKUP(INDEX([1]怪物分配!$B$39:$B$71,MATCH(H71,[1]怪物分配!$K$39:$K$71,0)),$S$10:$V$11,2,0),0)+IF(J71&gt;0,HLOOKUP(INDEX([1]怪物分配!$B$39:$B$71,MATCH(J71,[1]怪物分配!$K$39:$K$71,0)),$S$10:$V$11,2,0),0)</f>
        <v>7</v>
      </c>
      <c r="D71" s="2">
        <v>1</v>
      </c>
      <c r="E71" s="2">
        <f t="shared" si="0"/>
        <v>375</v>
      </c>
      <c r="F71" s="3">
        <v>5</v>
      </c>
      <c r="G71">
        <f t="shared" si="1"/>
        <v>5</v>
      </c>
      <c r="H71" s="3">
        <v>21</v>
      </c>
      <c r="I71">
        <f t="shared" si="2"/>
        <v>5</v>
      </c>
      <c r="K71" t="str">
        <f t="shared" si="3"/>
        <v/>
      </c>
      <c r="L71">
        <f>VLOOKUP(F71,[1]怪物分配!$K$39:$L$71,2,0)</f>
        <v>5018</v>
      </c>
      <c r="N71">
        <f>VLOOKUP(H71,[1]怪物分配!$K$39:$L$71,2,0)</f>
        <v>5011</v>
      </c>
      <c r="P71" t="e">
        <f>VLOOKUP(J71,[1]怪物分配!$K$39:$L$71,2,0)</f>
        <v>#N/A</v>
      </c>
    </row>
    <row r="72" spans="1:16" x14ac:dyDescent="0.15">
      <c r="A72">
        <v>2022</v>
      </c>
      <c r="B72">
        <v>6</v>
      </c>
      <c r="C72">
        <f>HLOOKUP(INDEX([1]怪物分配!$B$39:$B$71,MATCH(F72,[1]怪物分配!$K$39:$K$71,0)),$S$10:$V$11,2,0)+IF(H72&gt;0,HLOOKUP(INDEX([1]怪物分配!$B$39:$B$71,MATCH(H72,[1]怪物分配!$K$39:$K$71,0)),$S$10:$V$11,2,0),0)+IF(J72&gt;0,HLOOKUP(INDEX([1]怪物分配!$B$39:$B$71,MATCH(J72,[1]怪物分配!$K$39:$K$71,0)),$S$10:$V$11,2,0),0)</f>
        <v>7</v>
      </c>
      <c r="D72" s="2">
        <v>4</v>
      </c>
      <c r="E72" s="2">
        <f t="shared" si="0"/>
        <v>375</v>
      </c>
      <c r="F72" s="3">
        <v>12</v>
      </c>
      <c r="G72">
        <f t="shared" si="1"/>
        <v>5</v>
      </c>
      <c r="H72" s="3">
        <v>22</v>
      </c>
      <c r="I72">
        <f t="shared" si="2"/>
        <v>5</v>
      </c>
      <c r="K72" t="str">
        <f t="shared" si="3"/>
        <v/>
      </c>
      <c r="L72">
        <f>VLOOKUP(F72,[1]怪物分配!$K$39:$L$71,2,0)</f>
        <v>5045</v>
      </c>
      <c r="N72">
        <f>VLOOKUP(H72,[1]怪物分配!$K$39:$L$71,2,0)</f>
        <v>5017</v>
      </c>
      <c r="P72" t="e">
        <f>VLOOKUP(J72,[1]怪物分配!$K$39:$L$71,2,0)</f>
        <v>#N/A</v>
      </c>
    </row>
    <row r="73" spans="1:16" x14ac:dyDescent="0.15">
      <c r="A73">
        <v>2023</v>
      </c>
      <c r="B73">
        <v>6</v>
      </c>
      <c r="C73">
        <f>HLOOKUP(INDEX([1]怪物分配!$B$39:$B$71,MATCH(F73,[1]怪物分配!$K$39:$K$71,0)),$S$10:$V$11,2,0)+IF(H73&gt;0,HLOOKUP(INDEX([1]怪物分配!$B$39:$B$71,MATCH(H73,[1]怪物分配!$K$39:$K$71,0)),$S$10:$V$11,2,0),0)+IF(J73&gt;0,HLOOKUP(INDEX([1]怪物分配!$B$39:$B$71,MATCH(J73,[1]怪物分配!$K$39:$K$71,0)),$S$10:$V$11,2,0),0)</f>
        <v>6</v>
      </c>
      <c r="D73" s="2">
        <v>5</v>
      </c>
      <c r="E73" s="2">
        <f t="shared" si="0"/>
        <v>375</v>
      </c>
      <c r="F73" s="3">
        <v>5</v>
      </c>
      <c r="G73">
        <f t="shared" si="1"/>
        <v>5</v>
      </c>
      <c r="H73" s="3">
        <v>19</v>
      </c>
      <c r="I73">
        <f t="shared" si="2"/>
        <v>5</v>
      </c>
      <c r="K73" t="str">
        <f t="shared" si="3"/>
        <v/>
      </c>
      <c r="L73">
        <f>VLOOKUP(F73,[1]怪物分配!$K$39:$L$71,2,0)</f>
        <v>5018</v>
      </c>
      <c r="N73">
        <f>VLOOKUP(H73,[1]怪物分配!$K$39:$L$71,2,0)</f>
        <v>5009</v>
      </c>
      <c r="P73" t="e">
        <f>VLOOKUP(J73,[1]怪物分配!$K$39:$L$71,2,0)</f>
        <v>#N/A</v>
      </c>
    </row>
    <row r="74" spans="1:16" x14ac:dyDescent="0.15">
      <c r="A74">
        <v>2024</v>
      </c>
      <c r="B74">
        <v>6</v>
      </c>
      <c r="C74">
        <f>HLOOKUP(INDEX([1]怪物分配!$B$39:$B$71,MATCH(F74,[1]怪物分配!$K$39:$K$71,0)),$S$10:$V$11,2,0)+IF(H74&gt;0,HLOOKUP(INDEX([1]怪物分配!$B$39:$B$71,MATCH(H74,[1]怪物分配!$K$39:$K$71,0)),$S$10:$V$11,2,0),0)+IF(J74&gt;0,HLOOKUP(INDEX([1]怪物分配!$B$39:$B$71,MATCH(J74,[1]怪物分配!$K$39:$K$71,0)),$S$10:$V$11,2,0),0)</f>
        <v>7</v>
      </c>
      <c r="D74" s="2">
        <v>6</v>
      </c>
      <c r="E74" s="2">
        <f t="shared" si="0"/>
        <v>375</v>
      </c>
      <c r="F74" s="3">
        <v>12</v>
      </c>
      <c r="G74">
        <f t="shared" si="1"/>
        <v>5</v>
      </c>
      <c r="H74" s="3">
        <v>20</v>
      </c>
      <c r="I74">
        <f t="shared" si="2"/>
        <v>5</v>
      </c>
      <c r="K74" t="str">
        <f t="shared" si="3"/>
        <v/>
      </c>
      <c r="L74">
        <f>VLOOKUP(F74,[1]怪物分配!$K$39:$L$71,2,0)</f>
        <v>5045</v>
      </c>
      <c r="N74">
        <f>VLOOKUP(H74,[1]怪物分配!$K$39:$L$71,2,0)</f>
        <v>5010</v>
      </c>
      <c r="P74" t="e">
        <f>VLOOKUP(J74,[1]怪物分配!$K$39:$L$71,2,0)</f>
        <v>#N/A</v>
      </c>
    </row>
    <row r="75" spans="1:16" x14ac:dyDescent="0.15">
      <c r="A75">
        <v>2025</v>
      </c>
      <c r="B75">
        <v>6</v>
      </c>
      <c r="C75">
        <f>HLOOKUP(INDEX([1]怪物分配!$B$39:$B$71,MATCH(F75,[1]怪物分配!$K$39:$K$71,0)),$S$10:$V$11,2,0)+IF(H75&gt;0,HLOOKUP(INDEX([1]怪物分配!$B$39:$B$71,MATCH(H75,[1]怪物分配!$K$39:$K$71,0)),$S$10:$V$11,2,0),0)+IF(J75&gt;0,HLOOKUP(INDEX([1]怪物分配!$B$39:$B$71,MATCH(J75,[1]怪物分配!$K$39:$K$71,0)),$S$10:$V$11,2,0),0)</f>
        <v>6</v>
      </c>
      <c r="D75" s="2">
        <v>7</v>
      </c>
      <c r="E75" s="2">
        <f t="shared" si="0"/>
        <v>375</v>
      </c>
      <c r="F75" s="3">
        <v>1</v>
      </c>
      <c r="G75">
        <f t="shared" si="1"/>
        <v>6</v>
      </c>
      <c r="H75" s="3">
        <v>14</v>
      </c>
      <c r="I75">
        <f t="shared" si="2"/>
        <v>6</v>
      </c>
      <c r="J75" s="3">
        <v>15</v>
      </c>
      <c r="K75">
        <f t="shared" si="3"/>
        <v>6</v>
      </c>
      <c r="L75">
        <f>VLOOKUP(F75,[1]怪物分配!$K$39:$L$71,2,0)</f>
        <v>5001</v>
      </c>
      <c r="N75">
        <f>VLOOKUP(H75,[1]怪物分配!$K$39:$L$71,2,0)</f>
        <v>5029</v>
      </c>
      <c r="P75">
        <f>VLOOKUP(J75,[1]怪物分配!$K$39:$L$71,2,0)</f>
        <v>5032</v>
      </c>
    </row>
    <row r="76" spans="1:16" x14ac:dyDescent="0.15">
      <c r="A76">
        <v>2026</v>
      </c>
      <c r="B76">
        <v>6</v>
      </c>
      <c r="C76">
        <f>HLOOKUP(INDEX([1]怪物分配!$B$39:$B$71,MATCH(F76,[1]怪物分配!$K$39:$K$71,0)),$S$10:$V$11,2,0)+IF(H76&gt;0,HLOOKUP(INDEX([1]怪物分配!$B$39:$B$71,MATCH(H76,[1]怪物分配!$K$39:$K$71,0)),$S$10:$V$11,2,0),0)+IF(J76&gt;0,HLOOKUP(INDEX([1]怪物分配!$B$39:$B$71,MATCH(J76,[1]怪物分配!$K$39:$K$71,0)),$S$10:$V$11,2,0),0)</f>
        <v>8</v>
      </c>
      <c r="D76" s="2">
        <v>1</v>
      </c>
      <c r="E76" s="2">
        <f t="shared" si="0"/>
        <v>500</v>
      </c>
      <c r="F76" s="3">
        <v>1</v>
      </c>
      <c r="G76">
        <f t="shared" ref="G76:G135" si="5">IF(H76&gt;0,I76,3)</f>
        <v>6</v>
      </c>
      <c r="H76" s="3">
        <v>16</v>
      </c>
      <c r="I76">
        <f t="shared" ref="I76:I135" si="6">IF(H76&gt;0,IF(J76&gt;0,K76,5),"")</f>
        <v>6</v>
      </c>
      <c r="J76" s="3">
        <v>17</v>
      </c>
      <c r="K76">
        <f t="shared" ref="K76:K135" si="7">IF(J76&gt;0,6,"")</f>
        <v>6</v>
      </c>
      <c r="L76">
        <f>VLOOKUP(F76,[1]怪物分配!$K$39:$L$71,2,0)</f>
        <v>5001</v>
      </c>
      <c r="N76">
        <f>VLOOKUP(H76,[1]怪物分配!$K$39:$L$71,2,0)</f>
        <v>5022</v>
      </c>
      <c r="P76">
        <f>VLOOKUP(J76,[1]怪物分配!$K$39:$L$71,2,0)</f>
        <v>5024</v>
      </c>
    </row>
    <row r="77" spans="1:16" x14ac:dyDescent="0.15">
      <c r="A77">
        <v>2027</v>
      </c>
      <c r="B77">
        <v>6</v>
      </c>
      <c r="C77">
        <f>HLOOKUP(INDEX([1]怪物分配!$B$39:$B$71,MATCH(F77,[1]怪物分配!$K$39:$K$71,0)),$S$10:$V$11,2,0)+IF(H77&gt;0,HLOOKUP(INDEX([1]怪物分配!$B$39:$B$71,MATCH(H77,[1]怪物分配!$K$39:$K$71,0)),$S$10:$V$11,2,0),0)+IF(J77&gt;0,HLOOKUP(INDEX([1]怪物分配!$B$39:$B$71,MATCH(J77,[1]怪物分配!$K$39:$K$71,0)),$S$10:$V$11,2,0),0)</f>
        <v>8</v>
      </c>
      <c r="D77" s="2">
        <v>4</v>
      </c>
      <c r="E77" s="2">
        <f t="shared" ref="E77:E135" si="8">INT(C77/2)*125</f>
        <v>500</v>
      </c>
      <c r="F77" s="3">
        <v>2</v>
      </c>
      <c r="G77">
        <f t="shared" si="5"/>
        <v>6</v>
      </c>
      <c r="H77" s="3">
        <v>16</v>
      </c>
      <c r="I77">
        <f t="shared" si="6"/>
        <v>6</v>
      </c>
      <c r="J77" s="3">
        <v>17</v>
      </c>
      <c r="K77">
        <f t="shared" si="7"/>
        <v>6</v>
      </c>
      <c r="L77">
        <f>VLOOKUP(F77,[1]怪物分配!$K$39:$L$71,2,0)</f>
        <v>5006</v>
      </c>
      <c r="N77">
        <f>VLOOKUP(H77,[1]怪物分配!$K$39:$L$71,2,0)</f>
        <v>5022</v>
      </c>
      <c r="P77">
        <f>VLOOKUP(J77,[1]怪物分配!$K$39:$L$71,2,0)</f>
        <v>5024</v>
      </c>
    </row>
    <row r="78" spans="1:16" x14ac:dyDescent="0.15">
      <c r="A78">
        <v>2028</v>
      </c>
      <c r="B78">
        <v>6</v>
      </c>
      <c r="C78">
        <f>HLOOKUP(INDEX([1]怪物分配!$B$39:$B$71,MATCH(F78,[1]怪物分配!$K$39:$K$71,0)),$S$10:$V$11,2,0)+IF(H78&gt;0,HLOOKUP(INDEX([1]怪物分配!$B$39:$B$71,MATCH(H78,[1]怪物分配!$K$39:$K$71,0)),$S$10:$V$11,2,0),0)+IF(J78&gt;0,HLOOKUP(INDEX([1]怪物分配!$B$39:$B$71,MATCH(J78,[1]怪物分配!$K$39:$K$71,0)),$S$10:$V$11,2,0),0)</f>
        <v>8</v>
      </c>
      <c r="D78" s="2">
        <v>5</v>
      </c>
      <c r="E78" s="2">
        <f t="shared" si="8"/>
        <v>500</v>
      </c>
      <c r="F78" s="3">
        <v>2</v>
      </c>
      <c r="G78">
        <f t="shared" si="5"/>
        <v>6</v>
      </c>
      <c r="H78" s="3">
        <v>18</v>
      </c>
      <c r="I78">
        <f t="shared" si="6"/>
        <v>6</v>
      </c>
      <c r="J78" s="3">
        <v>20</v>
      </c>
      <c r="K78">
        <f t="shared" si="7"/>
        <v>6</v>
      </c>
      <c r="L78">
        <f>VLOOKUP(F78,[1]怪物分配!$K$39:$L$71,2,0)</f>
        <v>5006</v>
      </c>
      <c r="N78">
        <f>VLOOKUP(H78,[1]怪物分配!$K$39:$L$71,2,0)</f>
        <v>5026</v>
      </c>
      <c r="P78">
        <f>VLOOKUP(J78,[1]怪物分配!$K$39:$L$71,2,0)</f>
        <v>5010</v>
      </c>
    </row>
    <row r="79" spans="1:16" x14ac:dyDescent="0.15">
      <c r="A79">
        <v>2029</v>
      </c>
      <c r="B79">
        <v>6</v>
      </c>
      <c r="C79">
        <f>HLOOKUP(INDEX([1]怪物分配!$B$39:$B$71,MATCH(F79,[1]怪物分配!$K$39:$K$71,0)),$S$10:$V$11,2,0)+IF(H79&gt;0,HLOOKUP(INDEX([1]怪物分配!$B$39:$B$71,MATCH(H79,[1]怪物分配!$K$39:$K$71,0)),$S$10:$V$11,2,0),0)+IF(J79&gt;0,HLOOKUP(INDEX([1]怪物分配!$B$39:$B$71,MATCH(J79,[1]怪物分配!$K$39:$K$71,0)),$S$10:$V$11,2,0),0)</f>
        <v>9</v>
      </c>
      <c r="D79" s="2">
        <v>6</v>
      </c>
      <c r="E79" s="2">
        <f t="shared" si="8"/>
        <v>500</v>
      </c>
      <c r="F79" s="3">
        <v>5</v>
      </c>
      <c r="G79">
        <f t="shared" si="5"/>
        <v>6</v>
      </c>
      <c r="H79" s="3">
        <v>19</v>
      </c>
      <c r="I79">
        <f t="shared" si="6"/>
        <v>6</v>
      </c>
      <c r="J79" s="3">
        <v>22</v>
      </c>
      <c r="K79">
        <f t="shared" si="7"/>
        <v>6</v>
      </c>
      <c r="L79">
        <f>VLOOKUP(F79,[1]怪物分配!$K$39:$L$71,2,0)</f>
        <v>5018</v>
      </c>
      <c r="N79">
        <f>VLOOKUP(H79,[1]怪物分配!$K$39:$L$71,2,0)</f>
        <v>5009</v>
      </c>
      <c r="P79">
        <f>VLOOKUP(J79,[1]怪物分配!$K$39:$L$71,2,0)</f>
        <v>5017</v>
      </c>
    </row>
    <row r="80" spans="1:16" x14ac:dyDescent="0.15">
      <c r="A80">
        <v>2030</v>
      </c>
      <c r="B80">
        <v>6</v>
      </c>
      <c r="C80">
        <f>HLOOKUP(INDEX([1]怪物分配!$B$39:$B$71,MATCH(F80,[1]怪物分配!$K$39:$K$71,0)),$S$10:$V$11,2,0)+IF(H80&gt;0,HLOOKUP(INDEX([1]怪物分配!$B$39:$B$71,MATCH(H80,[1]怪物分配!$K$39:$K$71,0)),$S$10:$V$11,2,0),0)+IF(J80&gt;0,HLOOKUP(INDEX([1]怪物分配!$B$39:$B$71,MATCH(J80,[1]怪物分配!$K$39:$K$71,0)),$S$10:$V$11,2,0),0)</f>
        <v>9</v>
      </c>
      <c r="D80" s="2">
        <v>7</v>
      </c>
      <c r="E80" s="2">
        <f t="shared" si="8"/>
        <v>500</v>
      </c>
      <c r="F80" s="3">
        <v>5</v>
      </c>
      <c r="G80">
        <f t="shared" si="5"/>
        <v>6</v>
      </c>
      <c r="H80" s="3">
        <v>18</v>
      </c>
      <c r="I80">
        <f t="shared" si="6"/>
        <v>6</v>
      </c>
      <c r="J80" s="3">
        <v>19</v>
      </c>
      <c r="K80">
        <f t="shared" si="7"/>
        <v>6</v>
      </c>
      <c r="L80">
        <f>VLOOKUP(F80,[1]怪物分配!$K$39:$L$71,2,0)</f>
        <v>5018</v>
      </c>
      <c r="N80">
        <f>VLOOKUP(H80,[1]怪物分配!$K$39:$L$71,2,0)</f>
        <v>5026</v>
      </c>
      <c r="P80">
        <f>VLOOKUP(J80,[1]怪物分配!$K$39:$L$71,2,0)</f>
        <v>5009</v>
      </c>
    </row>
    <row r="81" spans="1:16" x14ac:dyDescent="0.15">
      <c r="A81">
        <v>2031</v>
      </c>
      <c r="B81">
        <v>6</v>
      </c>
      <c r="C81">
        <f>HLOOKUP(INDEX([1]怪物分配!$B$39:$B$71,MATCH(F81,[1]怪物分配!$K$39:$K$71,0)),$S$10:$V$11,2,0)+IF(H81&gt;0,HLOOKUP(INDEX([1]怪物分配!$B$39:$B$71,MATCH(H81,[1]怪物分配!$K$39:$K$71,0)),$S$10:$V$11,2,0),0)+IF(J81&gt;0,HLOOKUP(INDEX([1]怪物分配!$B$39:$B$71,MATCH(J81,[1]怪物分配!$K$39:$K$71,0)),$S$10:$V$11,2,0),0)</f>
        <v>7</v>
      </c>
      <c r="D81" s="2">
        <v>1</v>
      </c>
      <c r="E81" s="2">
        <f t="shared" si="8"/>
        <v>375</v>
      </c>
      <c r="F81" s="3">
        <v>14</v>
      </c>
      <c r="G81">
        <f t="shared" si="5"/>
        <v>6</v>
      </c>
      <c r="H81" s="3">
        <v>15</v>
      </c>
      <c r="I81">
        <f t="shared" si="6"/>
        <v>6</v>
      </c>
      <c r="J81" s="3">
        <v>18</v>
      </c>
      <c r="K81">
        <f t="shared" si="7"/>
        <v>6</v>
      </c>
      <c r="L81">
        <f>VLOOKUP(F81,[1]怪物分配!$K$39:$L$71,2,0)</f>
        <v>5029</v>
      </c>
      <c r="N81">
        <f>VLOOKUP(H81,[1]怪物分配!$K$39:$L$71,2,0)</f>
        <v>5032</v>
      </c>
      <c r="P81">
        <f>VLOOKUP(J81,[1]怪物分配!$K$39:$L$71,2,0)</f>
        <v>5026</v>
      </c>
    </row>
    <row r="82" spans="1:16" x14ac:dyDescent="0.15">
      <c r="A82">
        <v>2032</v>
      </c>
      <c r="B82">
        <v>6</v>
      </c>
      <c r="C82">
        <f>HLOOKUP(INDEX([1]怪物分配!$B$39:$B$71,MATCH(F82,[1]怪物分配!$K$39:$K$71,0)),$S$10:$V$11,2,0)+IF(H82&gt;0,HLOOKUP(INDEX([1]怪物分配!$B$39:$B$71,MATCH(H82,[1]怪物分配!$K$39:$K$71,0)),$S$10:$V$11,2,0),0)+IF(J82&gt;0,HLOOKUP(INDEX([1]怪物分配!$B$39:$B$71,MATCH(J82,[1]怪物分配!$K$39:$K$71,0)),$S$10:$V$11,2,0),0)</f>
        <v>8</v>
      </c>
      <c r="D82" s="2">
        <v>4</v>
      </c>
      <c r="E82" s="2">
        <f t="shared" si="8"/>
        <v>500</v>
      </c>
      <c r="F82" s="3">
        <v>15</v>
      </c>
      <c r="G82">
        <f t="shared" si="5"/>
        <v>6</v>
      </c>
      <c r="H82" s="3">
        <v>17</v>
      </c>
      <c r="I82">
        <f t="shared" si="6"/>
        <v>6</v>
      </c>
      <c r="J82" s="3">
        <v>22</v>
      </c>
      <c r="K82">
        <f t="shared" si="7"/>
        <v>6</v>
      </c>
      <c r="L82">
        <f>VLOOKUP(F82,[1]怪物分配!$K$39:$L$71,2,0)</f>
        <v>5032</v>
      </c>
      <c r="N82">
        <f>VLOOKUP(H82,[1]怪物分配!$K$39:$L$71,2,0)</f>
        <v>5024</v>
      </c>
      <c r="P82">
        <f>VLOOKUP(J82,[1]怪物分配!$K$39:$L$71,2,0)</f>
        <v>5017</v>
      </c>
    </row>
    <row r="83" spans="1:16" x14ac:dyDescent="0.15">
      <c r="A83">
        <v>2033</v>
      </c>
      <c r="B83">
        <v>6</v>
      </c>
      <c r="C83">
        <f>HLOOKUP(INDEX([1]怪物分配!$B$39:$B$71,MATCH(F83,[1]怪物分配!$K$39:$K$71,0)),$S$10:$V$11,2,0)+IF(H83&gt;0,HLOOKUP(INDEX([1]怪物分配!$B$39:$B$71,MATCH(H83,[1]怪物分配!$K$39:$K$71,0)),$S$10:$V$11,2,0),0)+IF(J83&gt;0,HLOOKUP(INDEX([1]怪物分配!$B$39:$B$71,MATCH(J83,[1]怪物分配!$K$39:$K$71,0)),$S$10:$V$11,2,0),0)</f>
        <v>10</v>
      </c>
      <c r="D83" s="2">
        <v>5</v>
      </c>
      <c r="E83" s="2">
        <f t="shared" si="8"/>
        <v>625</v>
      </c>
      <c r="F83" s="3">
        <v>16</v>
      </c>
      <c r="G83">
        <f t="shared" si="5"/>
        <v>6</v>
      </c>
      <c r="H83" s="3">
        <v>20</v>
      </c>
      <c r="I83">
        <f t="shared" si="6"/>
        <v>6</v>
      </c>
      <c r="J83" s="3">
        <v>21</v>
      </c>
      <c r="K83">
        <f t="shared" si="7"/>
        <v>6</v>
      </c>
      <c r="L83">
        <f>VLOOKUP(F83,[1]怪物分配!$K$39:$L$71,2,0)</f>
        <v>5022</v>
      </c>
      <c r="N83">
        <f>VLOOKUP(H83,[1]怪物分配!$K$39:$L$71,2,0)</f>
        <v>5010</v>
      </c>
      <c r="P83">
        <f>VLOOKUP(J83,[1]怪物分配!$K$39:$L$71,2,0)</f>
        <v>5011</v>
      </c>
    </row>
    <row r="84" spans="1:16" x14ac:dyDescent="0.15">
      <c r="A84">
        <v>2034</v>
      </c>
      <c r="B84">
        <v>6</v>
      </c>
      <c r="C84">
        <f>HLOOKUP(INDEX([1]怪物分配!$B$39:$B$71,MATCH(F84,[1]怪物分配!$K$39:$K$71,0)),$S$10:$V$11,2,0)+IF(H84&gt;0,HLOOKUP(INDEX([1]怪物分配!$B$39:$B$71,MATCH(H84,[1]怪物分配!$K$39:$K$71,0)),$S$10:$V$11,2,0),0)+IF(J84&gt;0,HLOOKUP(INDEX([1]怪物分配!$B$39:$B$71,MATCH(J84,[1]怪物分配!$K$39:$K$71,0)),$S$10:$V$11,2,0),0)</f>
        <v>10</v>
      </c>
      <c r="D84" s="2">
        <v>6</v>
      </c>
      <c r="E84" s="2">
        <f t="shared" si="8"/>
        <v>625</v>
      </c>
      <c r="F84" s="3">
        <v>12</v>
      </c>
      <c r="G84">
        <f t="shared" si="5"/>
        <v>6</v>
      </c>
      <c r="H84" s="3">
        <v>19</v>
      </c>
      <c r="I84">
        <f t="shared" si="6"/>
        <v>6</v>
      </c>
      <c r="J84" s="3">
        <v>20</v>
      </c>
      <c r="K84">
        <f t="shared" si="7"/>
        <v>6</v>
      </c>
      <c r="L84">
        <f>VLOOKUP(F84,[1]怪物分配!$K$39:$L$71,2,0)</f>
        <v>5045</v>
      </c>
      <c r="N84">
        <f>VLOOKUP(H84,[1]怪物分配!$K$39:$L$71,2,0)</f>
        <v>5009</v>
      </c>
      <c r="P84">
        <f>VLOOKUP(J84,[1]怪物分配!$K$39:$L$71,2,0)</f>
        <v>5010</v>
      </c>
    </row>
    <row r="85" spans="1:16" x14ac:dyDescent="0.15">
      <c r="A85">
        <v>2035</v>
      </c>
      <c r="B85">
        <v>6</v>
      </c>
      <c r="C85">
        <f>HLOOKUP(INDEX([1]怪物分配!$B$39:$B$71,MATCH(F85,[1]怪物分配!$K$39:$K$71,0)),$S$10:$V$11,2,0)+IF(H85&gt;0,HLOOKUP(INDEX([1]怪物分配!$B$39:$B$71,MATCH(H85,[1]怪物分配!$K$39:$K$71,0)),$S$10:$V$11,2,0),0)+IF(J85&gt;0,HLOOKUP(INDEX([1]怪物分配!$B$39:$B$71,MATCH(J85,[1]怪物分配!$K$39:$K$71,0)),$S$10:$V$11,2,0),0)</f>
        <v>11</v>
      </c>
      <c r="D85" s="2">
        <v>7</v>
      </c>
      <c r="E85" s="2">
        <f t="shared" si="8"/>
        <v>625</v>
      </c>
      <c r="F85" s="3">
        <v>12</v>
      </c>
      <c r="G85">
        <f t="shared" si="5"/>
        <v>6</v>
      </c>
      <c r="H85" s="3">
        <v>21</v>
      </c>
      <c r="I85">
        <f t="shared" si="6"/>
        <v>6</v>
      </c>
      <c r="J85" s="3">
        <v>22</v>
      </c>
      <c r="K85">
        <f t="shared" si="7"/>
        <v>6</v>
      </c>
      <c r="L85">
        <f>VLOOKUP(F85,[1]怪物分配!$K$39:$L$71,2,0)</f>
        <v>5045</v>
      </c>
      <c r="N85">
        <f>VLOOKUP(H85,[1]怪物分配!$K$39:$L$71,2,0)</f>
        <v>5011</v>
      </c>
      <c r="P85">
        <f>VLOOKUP(J85,[1]怪物分配!$K$39:$L$71,2,0)</f>
        <v>5017</v>
      </c>
    </row>
    <row r="86" spans="1:16" x14ac:dyDescent="0.15">
      <c r="A86">
        <v>3001</v>
      </c>
      <c r="B86">
        <v>7</v>
      </c>
      <c r="C86">
        <f>HLOOKUP(INDEX([1]怪物分配!$B$39:$B$71,MATCH(F86,[1]怪物分配!$K$39:$K$71,0)),$S$10:$V$11,2,0)+IF(H86&gt;0,HLOOKUP(INDEX([1]怪物分配!$B$39:$B$71,MATCH(H86,[1]怪物分配!$K$39:$K$71,0)),$S$10:$V$11,2,0),0)+IF(J86&gt;0,HLOOKUP(INDEX([1]怪物分配!$B$39:$B$71,MATCH(J86,[1]怪物分配!$K$39:$K$71,0)),$S$10:$V$11,2,0),0)</f>
        <v>2</v>
      </c>
      <c r="D86" s="2">
        <v>1</v>
      </c>
      <c r="E86" s="2">
        <f t="shared" si="8"/>
        <v>125</v>
      </c>
      <c r="F86">
        <v>23</v>
      </c>
      <c r="G86">
        <f t="shared" si="5"/>
        <v>3</v>
      </c>
      <c r="I86" t="str">
        <f t="shared" si="6"/>
        <v/>
      </c>
      <c r="K86" t="str">
        <f t="shared" si="7"/>
        <v/>
      </c>
      <c r="L86">
        <f>VLOOKUP(F86,[1]怪物分配!$K$39:$L$71,2,0)</f>
        <v>5020</v>
      </c>
      <c r="N86" t="e">
        <f>VLOOKUP(H86,[1]怪物分配!$K$39:$L$71,2,0)</f>
        <v>#N/A</v>
      </c>
      <c r="P86" t="e">
        <f>VLOOKUP(J86,[1]怪物分配!$K$39:$L$71,2,0)</f>
        <v>#N/A</v>
      </c>
    </row>
    <row r="87" spans="1:16" x14ac:dyDescent="0.15">
      <c r="A87">
        <v>3002</v>
      </c>
      <c r="B87">
        <v>7</v>
      </c>
      <c r="C87">
        <f>HLOOKUP(INDEX([1]怪物分配!$B$39:$B$71,MATCH(F87,[1]怪物分配!$K$39:$K$71,0)),$S$10:$V$11,2,0)+IF(H87&gt;0,HLOOKUP(INDEX([1]怪物分配!$B$39:$B$71,MATCH(H87,[1]怪物分配!$K$39:$K$71,0)),$S$10:$V$11,2,0),0)+IF(J87&gt;0,HLOOKUP(INDEX([1]怪物分配!$B$39:$B$71,MATCH(J87,[1]怪物分配!$K$39:$K$71,0)),$S$10:$V$11,2,0),0)</f>
        <v>2</v>
      </c>
      <c r="D87" s="2">
        <v>4</v>
      </c>
      <c r="E87" s="2">
        <f t="shared" si="8"/>
        <v>125</v>
      </c>
      <c r="F87">
        <v>24</v>
      </c>
      <c r="G87">
        <f t="shared" si="5"/>
        <v>3</v>
      </c>
      <c r="I87" t="str">
        <f t="shared" si="6"/>
        <v/>
      </c>
      <c r="K87" t="str">
        <f t="shared" si="7"/>
        <v/>
      </c>
      <c r="L87">
        <f>VLOOKUP(F87,[1]怪物分配!$K$39:$L$71,2,0)</f>
        <v>5021</v>
      </c>
      <c r="N87" t="e">
        <f>VLOOKUP(H87,[1]怪物分配!$K$39:$L$71,2,0)</f>
        <v>#N/A</v>
      </c>
      <c r="P87" t="e">
        <f>VLOOKUP(J87,[1]怪物分配!$K$39:$L$71,2,0)</f>
        <v>#N/A</v>
      </c>
    </row>
    <row r="88" spans="1:16" x14ac:dyDescent="0.15">
      <c r="A88">
        <v>3003</v>
      </c>
      <c r="B88">
        <v>7</v>
      </c>
      <c r="C88">
        <f>HLOOKUP(INDEX([1]怪物分配!$B$39:$B$71,MATCH(F88,[1]怪物分配!$K$39:$K$71,0)),$S$10:$V$11,2,0)+IF(H88&gt;0,HLOOKUP(INDEX([1]怪物分配!$B$39:$B$71,MATCH(H88,[1]怪物分配!$K$39:$K$71,0)),$S$10:$V$11,2,0),0)+IF(J88&gt;0,HLOOKUP(INDEX([1]怪物分配!$B$39:$B$71,MATCH(J88,[1]怪物分配!$K$39:$K$71,0)),$S$10:$V$11,2,0),0)</f>
        <v>3</v>
      </c>
      <c r="D88" s="2">
        <v>5</v>
      </c>
      <c r="E88" s="2">
        <f t="shared" si="8"/>
        <v>125</v>
      </c>
      <c r="F88">
        <v>25</v>
      </c>
      <c r="G88">
        <f t="shared" si="5"/>
        <v>3</v>
      </c>
      <c r="I88" t="str">
        <f t="shared" si="6"/>
        <v/>
      </c>
      <c r="K88" t="str">
        <f t="shared" si="7"/>
        <v/>
      </c>
      <c r="L88">
        <f>VLOOKUP(F88,[1]怪物分配!$K$39:$L$71,2,0)</f>
        <v>5030</v>
      </c>
      <c r="N88" t="e">
        <f>VLOOKUP(H88,[1]怪物分配!$K$39:$L$71,2,0)</f>
        <v>#N/A</v>
      </c>
      <c r="P88" t="e">
        <f>VLOOKUP(J88,[1]怪物分配!$K$39:$L$71,2,0)</f>
        <v>#N/A</v>
      </c>
    </row>
    <row r="89" spans="1:16" x14ac:dyDescent="0.15">
      <c r="A89">
        <v>3004</v>
      </c>
      <c r="B89">
        <v>7</v>
      </c>
      <c r="C89">
        <f>HLOOKUP(INDEX([1]怪物分配!$B$39:$B$71,MATCH(F89,[1]怪物分配!$K$39:$K$71,0)),$S$10:$V$11,2,0)+IF(H89&gt;0,HLOOKUP(INDEX([1]怪物分配!$B$39:$B$71,MATCH(H89,[1]怪物分配!$K$39:$K$71,0)),$S$10:$V$11,2,0),0)+IF(J89&gt;0,HLOOKUP(INDEX([1]怪物分配!$B$39:$B$71,MATCH(J89,[1]怪物分配!$K$39:$K$71,0)),$S$10:$V$11,2,0),0)</f>
        <v>3</v>
      </c>
      <c r="D89" s="2">
        <v>6</v>
      </c>
      <c r="E89" s="2">
        <f t="shared" si="8"/>
        <v>125</v>
      </c>
      <c r="F89">
        <v>26</v>
      </c>
      <c r="G89">
        <f t="shared" si="5"/>
        <v>3</v>
      </c>
      <c r="I89" t="str">
        <f t="shared" si="6"/>
        <v/>
      </c>
      <c r="K89" t="str">
        <f t="shared" si="7"/>
        <v/>
      </c>
      <c r="L89">
        <f>VLOOKUP(F89,[1]怪物分配!$K$39:$L$71,2,0)</f>
        <v>5031</v>
      </c>
      <c r="N89" t="e">
        <f>VLOOKUP(H89,[1]怪物分配!$K$39:$L$71,2,0)</f>
        <v>#N/A</v>
      </c>
      <c r="P89" t="e">
        <f>VLOOKUP(J89,[1]怪物分配!$K$39:$L$71,2,0)</f>
        <v>#N/A</v>
      </c>
    </row>
    <row r="90" spans="1:16" x14ac:dyDescent="0.15">
      <c r="A90">
        <v>3005</v>
      </c>
      <c r="B90">
        <v>7</v>
      </c>
      <c r="C90">
        <f>HLOOKUP(INDEX([1]怪物分配!$B$39:$B$71,MATCH(F90,[1]怪物分配!$K$39:$K$71,0)),$S$10:$V$11,2,0)+IF(H90&gt;0,HLOOKUP(INDEX([1]怪物分配!$B$39:$B$71,MATCH(H90,[1]怪物分配!$K$39:$K$71,0)),$S$10:$V$11,2,0),0)+IF(J90&gt;0,HLOOKUP(INDEX([1]怪物分配!$B$39:$B$71,MATCH(J90,[1]怪物分配!$K$39:$K$71,0)),$S$10:$V$11,2,0),0)</f>
        <v>3</v>
      </c>
      <c r="D90" s="2">
        <v>7</v>
      </c>
      <c r="E90" s="2">
        <f t="shared" si="8"/>
        <v>125</v>
      </c>
      <c r="F90">
        <v>27</v>
      </c>
      <c r="G90">
        <f t="shared" si="5"/>
        <v>3</v>
      </c>
      <c r="I90" t="str">
        <f t="shared" si="6"/>
        <v/>
      </c>
      <c r="K90" t="str">
        <f t="shared" si="7"/>
        <v/>
      </c>
      <c r="L90">
        <f>VLOOKUP(F90,[1]怪物分配!$K$39:$L$71,2,0)</f>
        <v>5040</v>
      </c>
      <c r="N90" t="e">
        <f>VLOOKUP(H90,[1]怪物分配!$K$39:$L$71,2,0)</f>
        <v>#N/A</v>
      </c>
      <c r="P90" t="e">
        <f>VLOOKUP(J90,[1]怪物分配!$K$39:$L$71,2,0)</f>
        <v>#N/A</v>
      </c>
    </row>
    <row r="91" spans="1:16" x14ac:dyDescent="0.15">
      <c r="A91">
        <v>3006</v>
      </c>
      <c r="B91">
        <v>7</v>
      </c>
      <c r="C91">
        <f>HLOOKUP(INDEX([1]怪物分配!$B$39:$B$71,MATCH(F91,[1]怪物分配!$K$39:$K$71,0)),$S$10:$V$11,2,0)+IF(H91&gt;0,HLOOKUP(INDEX([1]怪物分配!$B$39:$B$71,MATCH(H91,[1]怪物分配!$K$39:$K$71,0)),$S$10:$V$11,2,0),0)+IF(J91&gt;0,HLOOKUP(INDEX([1]怪物分配!$B$39:$B$71,MATCH(J91,[1]怪物分配!$K$39:$K$71,0)),$S$10:$V$11,2,0),0)</f>
        <v>4</v>
      </c>
      <c r="D91" s="2">
        <v>1</v>
      </c>
      <c r="E91" s="2">
        <f t="shared" si="8"/>
        <v>250</v>
      </c>
      <c r="F91">
        <v>28</v>
      </c>
      <c r="G91">
        <f t="shared" si="5"/>
        <v>3</v>
      </c>
      <c r="I91" t="str">
        <f t="shared" si="6"/>
        <v/>
      </c>
      <c r="K91" t="str">
        <f t="shared" si="7"/>
        <v/>
      </c>
      <c r="L91">
        <f>VLOOKUP(F91,[1]怪物分配!$K$39:$L$71,2,0)</f>
        <v>5013</v>
      </c>
      <c r="N91" t="e">
        <f>VLOOKUP(H91,[1]怪物分配!$K$39:$L$71,2,0)</f>
        <v>#N/A</v>
      </c>
      <c r="P91" t="e">
        <f>VLOOKUP(J91,[1]怪物分配!$K$39:$L$71,2,0)</f>
        <v>#N/A</v>
      </c>
    </row>
    <row r="92" spans="1:16" x14ac:dyDescent="0.15">
      <c r="A92">
        <v>3007</v>
      </c>
      <c r="B92">
        <v>7</v>
      </c>
      <c r="C92">
        <f>HLOOKUP(INDEX([1]怪物分配!$B$39:$B$71,MATCH(F92,[1]怪物分配!$K$39:$K$71,0)),$S$10:$V$11,2,0)+IF(H92&gt;0,HLOOKUP(INDEX([1]怪物分配!$B$39:$B$71,MATCH(H92,[1]怪物分配!$K$39:$K$71,0)),$S$10:$V$11,2,0),0)+IF(J92&gt;0,HLOOKUP(INDEX([1]怪物分配!$B$39:$B$71,MATCH(J92,[1]怪物分配!$K$39:$K$71,0)),$S$10:$V$11,2,0),0)</f>
        <v>4</v>
      </c>
      <c r="D92" s="2">
        <v>4</v>
      </c>
      <c r="E92" s="2">
        <f t="shared" si="8"/>
        <v>250</v>
      </c>
      <c r="F92">
        <v>29</v>
      </c>
      <c r="G92">
        <f t="shared" si="5"/>
        <v>3</v>
      </c>
      <c r="I92" t="str">
        <f t="shared" si="6"/>
        <v/>
      </c>
      <c r="K92" t="str">
        <f t="shared" si="7"/>
        <v/>
      </c>
      <c r="L92">
        <f>VLOOKUP(F92,[1]怪物分配!$K$39:$L$71,2,0)</f>
        <v>5014</v>
      </c>
      <c r="N92" t="e">
        <f>VLOOKUP(H92,[1]怪物分配!$K$39:$L$71,2,0)</f>
        <v>#N/A</v>
      </c>
      <c r="P92" t="e">
        <f>VLOOKUP(J92,[1]怪物分配!$K$39:$L$71,2,0)</f>
        <v>#N/A</v>
      </c>
    </row>
    <row r="93" spans="1:16" x14ac:dyDescent="0.15">
      <c r="A93">
        <v>3008</v>
      </c>
      <c r="B93">
        <v>7</v>
      </c>
      <c r="C93">
        <f>HLOOKUP(INDEX([1]怪物分配!$B$39:$B$71,MATCH(F93,[1]怪物分配!$K$39:$K$71,0)),$S$10:$V$11,2,0)+IF(H93&gt;0,HLOOKUP(INDEX([1]怪物分配!$B$39:$B$71,MATCH(H93,[1]怪物分配!$K$39:$K$71,0)),$S$10:$V$11,2,0),0)+IF(J93&gt;0,HLOOKUP(INDEX([1]怪物分配!$B$39:$B$71,MATCH(J93,[1]怪物分配!$K$39:$K$71,0)),$S$10:$V$11,2,0),0)</f>
        <v>4</v>
      </c>
      <c r="D93" s="2">
        <v>5</v>
      </c>
      <c r="E93" s="2">
        <f t="shared" si="8"/>
        <v>250</v>
      </c>
      <c r="F93">
        <v>30</v>
      </c>
      <c r="G93">
        <f t="shared" si="5"/>
        <v>3</v>
      </c>
      <c r="I93" t="str">
        <f t="shared" si="6"/>
        <v/>
      </c>
      <c r="K93" t="str">
        <f t="shared" si="7"/>
        <v/>
      </c>
      <c r="L93">
        <f>VLOOKUP(F93,[1]怪物分配!$K$39:$L$71,2,0)</f>
        <v>5046</v>
      </c>
      <c r="N93" t="e">
        <f>VLOOKUP(H93,[1]怪物分配!$K$39:$L$71,2,0)</f>
        <v>#N/A</v>
      </c>
      <c r="P93" t="e">
        <f>VLOOKUP(J93,[1]怪物分配!$K$39:$L$71,2,0)</f>
        <v>#N/A</v>
      </c>
    </row>
    <row r="94" spans="1:16" x14ac:dyDescent="0.15">
      <c r="A94">
        <v>3009</v>
      </c>
      <c r="B94">
        <v>7</v>
      </c>
      <c r="C94">
        <f>HLOOKUP(INDEX([1]怪物分配!$B$39:$B$71,MATCH(F94,[1]怪物分配!$K$39:$K$71,0)),$S$10:$V$11,2,0)+IF(H94&gt;0,HLOOKUP(INDEX([1]怪物分配!$B$39:$B$71,MATCH(H94,[1]怪物分配!$K$39:$K$71,0)),$S$10:$V$11,2,0),0)+IF(J94&gt;0,HLOOKUP(INDEX([1]怪物分配!$B$39:$B$71,MATCH(J94,[1]怪物分配!$K$39:$K$71,0)),$S$10:$V$11,2,0),0)</f>
        <v>4</v>
      </c>
      <c r="D94" s="2">
        <v>6</v>
      </c>
      <c r="E94" s="2">
        <f t="shared" si="8"/>
        <v>250</v>
      </c>
      <c r="F94">
        <v>31</v>
      </c>
      <c r="G94">
        <f t="shared" si="5"/>
        <v>3</v>
      </c>
      <c r="I94" t="str">
        <f t="shared" si="6"/>
        <v/>
      </c>
      <c r="K94" t="str">
        <f t="shared" si="7"/>
        <v/>
      </c>
      <c r="L94">
        <f>VLOOKUP(F94,[1]怪物分配!$K$39:$L$71,2,0)</f>
        <v>5047</v>
      </c>
      <c r="N94" t="e">
        <f>VLOOKUP(H94,[1]怪物分配!$K$39:$L$71,2,0)</f>
        <v>#N/A</v>
      </c>
      <c r="P94" t="e">
        <f>VLOOKUP(J94,[1]怪物分配!$K$39:$L$71,2,0)</f>
        <v>#N/A</v>
      </c>
    </row>
    <row r="95" spans="1:16" x14ac:dyDescent="0.15">
      <c r="A95">
        <v>3010</v>
      </c>
      <c r="B95">
        <v>7</v>
      </c>
      <c r="C95">
        <f>HLOOKUP(INDEX([1]怪物分配!$B$39:$B$71,MATCH(F95,[1]怪物分配!$K$39:$K$71,0)),$S$10:$V$11,2,0)+IF(H95&gt;0,HLOOKUP(INDEX([1]怪物分配!$B$39:$B$71,MATCH(H95,[1]怪物分配!$K$39:$K$71,0)),$S$10:$V$11,2,0),0)+IF(J95&gt;0,HLOOKUP(INDEX([1]怪物分配!$B$39:$B$71,MATCH(J95,[1]怪物分配!$K$39:$K$71,0)),$S$10:$V$11,2,0),0)</f>
        <v>4</v>
      </c>
      <c r="D95" s="2">
        <v>7</v>
      </c>
      <c r="E95" s="2">
        <f t="shared" si="8"/>
        <v>250</v>
      </c>
      <c r="F95" s="3">
        <v>3</v>
      </c>
      <c r="G95">
        <f t="shared" si="5"/>
        <v>5</v>
      </c>
      <c r="H95" s="3">
        <v>23</v>
      </c>
      <c r="I95">
        <f t="shared" si="6"/>
        <v>5</v>
      </c>
      <c r="K95" t="str">
        <f t="shared" si="7"/>
        <v/>
      </c>
      <c r="L95">
        <f>VLOOKUP(F95,[1]怪物分配!$K$39:$L$71,2,0)</f>
        <v>5027</v>
      </c>
      <c r="N95">
        <f>VLOOKUP(H95,[1]怪物分配!$K$39:$L$71,2,0)</f>
        <v>5020</v>
      </c>
      <c r="P95" t="e">
        <f>VLOOKUP(J95,[1]怪物分配!$K$39:$L$71,2,0)</f>
        <v>#N/A</v>
      </c>
    </row>
    <row r="96" spans="1:16" x14ac:dyDescent="0.15">
      <c r="A96">
        <v>3011</v>
      </c>
      <c r="B96">
        <v>7</v>
      </c>
      <c r="C96">
        <f>HLOOKUP(INDEX([1]怪物分配!$B$39:$B$71,MATCH(F96,[1]怪物分配!$K$39:$K$71,0)),$S$10:$V$11,2,0)+IF(H96&gt;0,HLOOKUP(INDEX([1]怪物分配!$B$39:$B$71,MATCH(H96,[1]怪物分配!$K$39:$K$71,0)),$S$10:$V$11,2,0),0)+IF(J96&gt;0,HLOOKUP(INDEX([1]怪物分配!$B$39:$B$71,MATCH(J96,[1]怪物分配!$K$39:$K$71,0)),$S$10:$V$11,2,0),0)</f>
        <v>4</v>
      </c>
      <c r="D96" s="2">
        <v>1</v>
      </c>
      <c r="E96" s="2">
        <f t="shared" si="8"/>
        <v>250</v>
      </c>
      <c r="F96" s="3">
        <v>4</v>
      </c>
      <c r="G96">
        <f t="shared" si="5"/>
        <v>5</v>
      </c>
      <c r="H96" s="3">
        <v>24</v>
      </c>
      <c r="I96">
        <f t="shared" si="6"/>
        <v>5</v>
      </c>
      <c r="K96" t="str">
        <f t="shared" si="7"/>
        <v/>
      </c>
      <c r="L96">
        <f>VLOOKUP(F96,[1]怪物分配!$K$39:$L$71,2,0)</f>
        <v>5028</v>
      </c>
      <c r="N96">
        <f>VLOOKUP(H96,[1]怪物分配!$K$39:$L$71,2,0)</f>
        <v>5021</v>
      </c>
      <c r="P96" t="e">
        <f>VLOOKUP(J96,[1]怪物分配!$K$39:$L$71,2,0)</f>
        <v>#N/A</v>
      </c>
    </row>
    <row r="97" spans="1:16" x14ac:dyDescent="0.15">
      <c r="A97">
        <v>3012</v>
      </c>
      <c r="B97">
        <v>7</v>
      </c>
      <c r="C97">
        <f>HLOOKUP(INDEX([1]怪物分配!$B$39:$B$71,MATCH(F97,[1]怪物分配!$K$39:$K$71,0)),$S$10:$V$11,2,0)+IF(H97&gt;0,HLOOKUP(INDEX([1]怪物分配!$B$39:$B$71,MATCH(H97,[1]怪物分配!$K$39:$K$71,0)),$S$10:$V$11,2,0),0)+IF(J97&gt;0,HLOOKUP(INDEX([1]怪物分配!$B$39:$B$71,MATCH(J97,[1]怪物分配!$K$39:$K$71,0)),$S$10:$V$11,2,0),0)</f>
        <v>6</v>
      </c>
      <c r="D97" s="2">
        <v>4</v>
      </c>
      <c r="E97" s="2">
        <f t="shared" si="8"/>
        <v>375</v>
      </c>
      <c r="F97" s="3">
        <v>6</v>
      </c>
      <c r="G97">
        <f t="shared" si="5"/>
        <v>5</v>
      </c>
      <c r="H97" s="3">
        <v>25</v>
      </c>
      <c r="I97">
        <f t="shared" si="6"/>
        <v>5</v>
      </c>
      <c r="K97" t="str">
        <f t="shared" si="7"/>
        <v/>
      </c>
      <c r="L97">
        <f>VLOOKUP(F97,[1]怪物分配!$K$39:$L$71,2,0)</f>
        <v>5036</v>
      </c>
      <c r="N97">
        <f>VLOOKUP(H97,[1]怪物分配!$K$39:$L$71,2,0)</f>
        <v>5030</v>
      </c>
      <c r="P97" t="e">
        <f>VLOOKUP(J97,[1]怪物分配!$K$39:$L$71,2,0)</f>
        <v>#N/A</v>
      </c>
    </row>
    <row r="98" spans="1:16" x14ac:dyDescent="0.15">
      <c r="A98">
        <v>3013</v>
      </c>
      <c r="B98">
        <v>7</v>
      </c>
      <c r="C98">
        <f>HLOOKUP(INDEX([1]怪物分配!$B$39:$B$71,MATCH(F98,[1]怪物分配!$K$39:$K$71,0)),$S$10:$V$11,2,0)+IF(H98&gt;0,HLOOKUP(INDEX([1]怪物分配!$B$39:$B$71,MATCH(H98,[1]怪物分配!$K$39:$K$71,0)),$S$10:$V$11,2,0),0)+IF(J98&gt;0,HLOOKUP(INDEX([1]怪物分配!$B$39:$B$71,MATCH(J98,[1]怪物分配!$K$39:$K$71,0)),$S$10:$V$11,2,0),0)</f>
        <v>7</v>
      </c>
      <c r="D98" s="2">
        <v>5</v>
      </c>
      <c r="E98" s="2">
        <f t="shared" si="8"/>
        <v>375</v>
      </c>
      <c r="F98" s="3">
        <v>13</v>
      </c>
      <c r="G98">
        <f t="shared" si="5"/>
        <v>5</v>
      </c>
      <c r="H98" s="3">
        <v>26</v>
      </c>
      <c r="I98">
        <f t="shared" si="6"/>
        <v>5</v>
      </c>
      <c r="K98" t="str">
        <f t="shared" si="7"/>
        <v/>
      </c>
      <c r="L98">
        <f>VLOOKUP(F98,[1]怪物分配!$K$39:$L$71,2,0)</f>
        <v>5053</v>
      </c>
      <c r="N98">
        <f>VLOOKUP(H98,[1]怪物分配!$K$39:$L$71,2,0)</f>
        <v>5031</v>
      </c>
      <c r="P98" t="e">
        <f>VLOOKUP(J98,[1]怪物分配!$K$39:$L$71,2,0)</f>
        <v>#N/A</v>
      </c>
    </row>
    <row r="99" spans="1:16" x14ac:dyDescent="0.15">
      <c r="A99">
        <v>3014</v>
      </c>
      <c r="B99">
        <v>7</v>
      </c>
      <c r="C99">
        <f>HLOOKUP(INDEX([1]怪物分配!$B$39:$B$71,MATCH(F99,[1]怪物分配!$K$39:$K$71,0)),$S$10:$V$11,2,0)+IF(H99&gt;0,HLOOKUP(INDEX([1]怪物分配!$B$39:$B$71,MATCH(H99,[1]怪物分配!$K$39:$K$71,0)),$S$10:$V$11,2,0),0)+IF(J99&gt;0,HLOOKUP(INDEX([1]怪物分配!$B$39:$B$71,MATCH(J99,[1]怪物分配!$K$39:$K$71,0)),$S$10:$V$11,2,0),0)</f>
        <v>5</v>
      </c>
      <c r="D99" s="2">
        <v>6</v>
      </c>
      <c r="E99" s="2">
        <f t="shared" si="8"/>
        <v>250</v>
      </c>
      <c r="F99" s="3">
        <v>23</v>
      </c>
      <c r="G99">
        <f t="shared" si="5"/>
        <v>5</v>
      </c>
      <c r="H99" s="3">
        <v>27</v>
      </c>
      <c r="I99">
        <f t="shared" si="6"/>
        <v>5</v>
      </c>
      <c r="K99" t="str">
        <f t="shared" si="7"/>
        <v/>
      </c>
      <c r="L99">
        <f>VLOOKUP(F99,[1]怪物分配!$K$39:$L$71,2,0)</f>
        <v>5020</v>
      </c>
      <c r="N99">
        <f>VLOOKUP(H99,[1]怪物分配!$K$39:$L$71,2,0)</f>
        <v>5040</v>
      </c>
      <c r="P99" t="e">
        <f>VLOOKUP(J99,[1]怪物分配!$K$39:$L$71,2,0)</f>
        <v>#N/A</v>
      </c>
    </row>
    <row r="100" spans="1:16" x14ac:dyDescent="0.15">
      <c r="A100">
        <v>3015</v>
      </c>
      <c r="B100">
        <v>7</v>
      </c>
      <c r="C100">
        <f>HLOOKUP(INDEX([1]怪物分配!$B$39:$B$71,MATCH(F100,[1]怪物分配!$K$39:$K$71,0)),$S$10:$V$11,2,0)+IF(H100&gt;0,HLOOKUP(INDEX([1]怪物分配!$B$39:$B$71,MATCH(H100,[1]怪物分配!$K$39:$K$71,0)),$S$10:$V$11,2,0),0)+IF(J100&gt;0,HLOOKUP(INDEX([1]怪物分配!$B$39:$B$71,MATCH(J100,[1]怪物分配!$K$39:$K$71,0)),$S$10:$V$11,2,0),0)</f>
        <v>6</v>
      </c>
      <c r="D100" s="2">
        <v>7</v>
      </c>
      <c r="E100" s="2">
        <f t="shared" si="8"/>
        <v>375</v>
      </c>
      <c r="F100" s="3">
        <v>24</v>
      </c>
      <c r="G100">
        <f t="shared" si="5"/>
        <v>5</v>
      </c>
      <c r="H100" s="3">
        <v>28</v>
      </c>
      <c r="I100">
        <f t="shared" si="6"/>
        <v>5</v>
      </c>
      <c r="K100" t="str">
        <f t="shared" si="7"/>
        <v/>
      </c>
      <c r="L100">
        <f>VLOOKUP(F100,[1]怪物分配!$K$39:$L$71,2,0)</f>
        <v>5021</v>
      </c>
      <c r="N100">
        <f>VLOOKUP(H100,[1]怪物分配!$K$39:$L$71,2,0)</f>
        <v>5013</v>
      </c>
      <c r="P100" t="e">
        <f>VLOOKUP(J100,[1]怪物分配!$K$39:$L$71,2,0)</f>
        <v>#N/A</v>
      </c>
    </row>
    <row r="101" spans="1:16" x14ac:dyDescent="0.15">
      <c r="A101">
        <v>3016</v>
      </c>
      <c r="B101">
        <v>7</v>
      </c>
      <c r="C101">
        <f>HLOOKUP(INDEX([1]怪物分配!$B$39:$B$71,MATCH(F101,[1]怪物分配!$K$39:$K$71,0)),$S$10:$V$11,2,0)+IF(H101&gt;0,HLOOKUP(INDEX([1]怪物分配!$B$39:$B$71,MATCH(H101,[1]怪物分配!$K$39:$K$71,0)),$S$10:$V$11,2,0),0)+IF(J101&gt;0,HLOOKUP(INDEX([1]怪物分配!$B$39:$B$71,MATCH(J101,[1]怪物分配!$K$39:$K$71,0)),$S$10:$V$11,2,0),0)</f>
        <v>7</v>
      </c>
      <c r="D101" s="2">
        <v>1</v>
      </c>
      <c r="E101" s="2">
        <f t="shared" si="8"/>
        <v>375</v>
      </c>
      <c r="F101" s="3">
        <v>25</v>
      </c>
      <c r="G101">
        <f t="shared" si="5"/>
        <v>5</v>
      </c>
      <c r="H101" s="3">
        <v>29</v>
      </c>
      <c r="I101">
        <f t="shared" si="6"/>
        <v>5</v>
      </c>
      <c r="K101" t="str">
        <f t="shared" si="7"/>
        <v/>
      </c>
      <c r="L101">
        <f>VLOOKUP(F101,[1]怪物分配!$K$39:$L$71,2,0)</f>
        <v>5030</v>
      </c>
      <c r="N101">
        <f>VLOOKUP(H101,[1]怪物分配!$K$39:$L$71,2,0)</f>
        <v>5014</v>
      </c>
      <c r="P101" t="e">
        <f>VLOOKUP(J101,[1]怪物分配!$K$39:$L$71,2,0)</f>
        <v>#N/A</v>
      </c>
    </row>
    <row r="102" spans="1:16" x14ac:dyDescent="0.15">
      <c r="A102">
        <v>3017</v>
      </c>
      <c r="B102">
        <v>7</v>
      </c>
      <c r="C102">
        <f>HLOOKUP(INDEX([1]怪物分配!$B$39:$B$71,MATCH(F102,[1]怪物分配!$K$39:$K$71,0)),$S$10:$V$11,2,0)+IF(H102&gt;0,HLOOKUP(INDEX([1]怪物分配!$B$39:$B$71,MATCH(H102,[1]怪物分配!$K$39:$K$71,0)),$S$10:$V$11,2,0),0)+IF(J102&gt;0,HLOOKUP(INDEX([1]怪物分配!$B$39:$B$71,MATCH(J102,[1]怪物分配!$K$39:$K$71,0)),$S$10:$V$11,2,0),0)</f>
        <v>7</v>
      </c>
      <c r="D102" s="2">
        <v>4</v>
      </c>
      <c r="E102" s="2">
        <f t="shared" si="8"/>
        <v>375</v>
      </c>
      <c r="F102" s="3">
        <v>26</v>
      </c>
      <c r="G102">
        <f t="shared" si="5"/>
        <v>5</v>
      </c>
      <c r="H102" s="3">
        <v>30</v>
      </c>
      <c r="I102">
        <f t="shared" si="6"/>
        <v>5</v>
      </c>
      <c r="K102" t="str">
        <f t="shared" si="7"/>
        <v/>
      </c>
      <c r="L102">
        <f>VLOOKUP(F102,[1]怪物分配!$K$39:$L$71,2,0)</f>
        <v>5031</v>
      </c>
      <c r="N102">
        <f>VLOOKUP(H102,[1]怪物分配!$K$39:$L$71,2,0)</f>
        <v>5046</v>
      </c>
      <c r="P102" t="e">
        <f>VLOOKUP(J102,[1]怪物分配!$K$39:$L$71,2,0)</f>
        <v>#N/A</v>
      </c>
    </row>
    <row r="103" spans="1:16" x14ac:dyDescent="0.15">
      <c r="A103">
        <v>3018</v>
      </c>
      <c r="B103">
        <v>7</v>
      </c>
      <c r="C103">
        <f>HLOOKUP(INDEX([1]怪物分配!$B$39:$B$71,MATCH(F103,[1]怪物分配!$K$39:$K$71,0)),$S$10:$V$11,2,0)+IF(H103&gt;0,HLOOKUP(INDEX([1]怪物分配!$B$39:$B$71,MATCH(H103,[1]怪物分配!$K$39:$K$71,0)),$S$10:$V$11,2,0),0)+IF(J103&gt;0,HLOOKUP(INDEX([1]怪物分配!$B$39:$B$71,MATCH(J103,[1]怪物分配!$K$39:$K$71,0)),$S$10:$V$11,2,0),0)</f>
        <v>7</v>
      </c>
      <c r="D103" s="2">
        <v>5</v>
      </c>
      <c r="E103" s="2">
        <f t="shared" si="8"/>
        <v>375</v>
      </c>
      <c r="F103" s="3">
        <v>27</v>
      </c>
      <c r="G103">
        <f t="shared" si="5"/>
        <v>5</v>
      </c>
      <c r="H103" s="3">
        <v>31</v>
      </c>
      <c r="I103">
        <f t="shared" si="6"/>
        <v>5</v>
      </c>
      <c r="K103" t="str">
        <f t="shared" si="7"/>
        <v/>
      </c>
      <c r="L103">
        <f>VLOOKUP(F103,[1]怪物分配!$K$39:$L$71,2,0)</f>
        <v>5040</v>
      </c>
      <c r="N103">
        <f>VLOOKUP(H103,[1]怪物分配!$K$39:$L$71,2,0)</f>
        <v>5047</v>
      </c>
      <c r="P103" t="e">
        <f>VLOOKUP(J103,[1]怪物分配!$K$39:$L$71,2,0)</f>
        <v>#N/A</v>
      </c>
    </row>
    <row r="104" spans="1:16" x14ac:dyDescent="0.15">
      <c r="A104">
        <v>3019</v>
      </c>
      <c r="B104">
        <v>7</v>
      </c>
      <c r="C104">
        <f>HLOOKUP(INDEX([1]怪物分配!$B$39:$B$71,MATCH(F104,[1]怪物分配!$K$39:$K$71,0)),$S$10:$V$11,2,0)+IF(H104&gt;0,HLOOKUP(INDEX([1]怪物分配!$B$39:$B$71,MATCH(H104,[1]怪物分配!$K$39:$K$71,0)),$S$10:$V$11,2,0),0)+IF(J104&gt;0,HLOOKUP(INDEX([1]怪物分配!$B$39:$B$71,MATCH(J104,[1]怪物分配!$K$39:$K$71,0)),$S$10:$V$11,2,0),0)</f>
        <v>6</v>
      </c>
      <c r="D104" s="2">
        <v>6</v>
      </c>
      <c r="E104" s="2">
        <f t="shared" si="8"/>
        <v>375</v>
      </c>
      <c r="F104" s="3">
        <v>28</v>
      </c>
      <c r="G104">
        <f t="shared" si="5"/>
        <v>5</v>
      </c>
      <c r="H104" s="3">
        <v>23</v>
      </c>
      <c r="I104">
        <f t="shared" si="6"/>
        <v>5</v>
      </c>
      <c r="K104" t="str">
        <f t="shared" si="7"/>
        <v/>
      </c>
      <c r="L104">
        <f>VLOOKUP(F104,[1]怪物分配!$K$39:$L$71,2,0)</f>
        <v>5013</v>
      </c>
      <c r="N104">
        <f>VLOOKUP(H104,[1]怪物分配!$K$39:$L$71,2,0)</f>
        <v>5020</v>
      </c>
      <c r="P104" t="e">
        <f>VLOOKUP(J104,[1]怪物分配!$K$39:$L$71,2,0)</f>
        <v>#N/A</v>
      </c>
    </row>
    <row r="105" spans="1:16" x14ac:dyDescent="0.15">
      <c r="A105">
        <v>3020</v>
      </c>
      <c r="B105">
        <v>7</v>
      </c>
      <c r="C105">
        <f>HLOOKUP(INDEX([1]怪物分配!$B$39:$B$71,MATCH(F105,[1]怪物分配!$K$39:$K$71,0)),$S$10:$V$11,2,0)+IF(H105&gt;0,HLOOKUP(INDEX([1]怪物分配!$B$39:$B$71,MATCH(H105,[1]怪物分配!$K$39:$K$71,0)),$S$10:$V$11,2,0),0)+IF(J105&gt;0,HLOOKUP(INDEX([1]怪物分配!$B$39:$B$71,MATCH(J105,[1]怪物分配!$K$39:$K$71,0)),$S$10:$V$11,2,0),0)</f>
        <v>6</v>
      </c>
      <c r="D105" s="2">
        <v>7</v>
      </c>
      <c r="E105" s="2">
        <f t="shared" si="8"/>
        <v>375</v>
      </c>
      <c r="F105" s="3">
        <v>29</v>
      </c>
      <c r="G105">
        <f t="shared" si="5"/>
        <v>5</v>
      </c>
      <c r="H105" s="3">
        <v>24</v>
      </c>
      <c r="I105">
        <f t="shared" si="6"/>
        <v>5</v>
      </c>
      <c r="K105" t="str">
        <f t="shared" si="7"/>
        <v/>
      </c>
      <c r="L105">
        <f>VLOOKUP(F105,[1]怪物分配!$K$39:$L$71,2,0)</f>
        <v>5014</v>
      </c>
      <c r="N105">
        <f>VLOOKUP(H105,[1]怪物分配!$K$39:$L$71,2,0)</f>
        <v>5021</v>
      </c>
      <c r="P105" t="e">
        <f>VLOOKUP(J105,[1]怪物分配!$K$39:$L$71,2,0)</f>
        <v>#N/A</v>
      </c>
    </row>
    <row r="106" spans="1:16" x14ac:dyDescent="0.15">
      <c r="A106">
        <v>3021</v>
      </c>
      <c r="B106">
        <v>7</v>
      </c>
      <c r="C106">
        <f>HLOOKUP(INDEX([1]怪物分配!$B$39:$B$71,MATCH(F106,[1]怪物分配!$K$39:$K$71,0)),$S$10:$V$11,2,0)+IF(H106&gt;0,HLOOKUP(INDEX([1]怪物分配!$B$39:$B$71,MATCH(H106,[1]怪物分配!$K$39:$K$71,0)),$S$10:$V$11,2,0),0)+IF(J106&gt;0,HLOOKUP(INDEX([1]怪物分配!$B$39:$B$71,MATCH(J106,[1]怪物分配!$K$39:$K$71,0)),$S$10:$V$11,2,0),0)</f>
        <v>7</v>
      </c>
      <c r="D106" s="2">
        <v>1</v>
      </c>
      <c r="E106" s="2">
        <f t="shared" si="8"/>
        <v>375</v>
      </c>
      <c r="F106" s="3">
        <v>30</v>
      </c>
      <c r="G106">
        <f t="shared" si="5"/>
        <v>5</v>
      </c>
      <c r="H106" s="3">
        <v>25</v>
      </c>
      <c r="I106">
        <f t="shared" si="6"/>
        <v>5</v>
      </c>
      <c r="K106" t="str">
        <f t="shared" si="7"/>
        <v/>
      </c>
      <c r="L106">
        <f>VLOOKUP(F106,[1]怪物分配!$K$39:$L$71,2,0)</f>
        <v>5046</v>
      </c>
      <c r="N106">
        <f>VLOOKUP(H106,[1]怪物分配!$K$39:$L$71,2,0)</f>
        <v>5030</v>
      </c>
      <c r="P106" t="e">
        <f>VLOOKUP(J106,[1]怪物分配!$K$39:$L$71,2,0)</f>
        <v>#N/A</v>
      </c>
    </row>
    <row r="107" spans="1:16" x14ac:dyDescent="0.15">
      <c r="A107">
        <v>3022</v>
      </c>
      <c r="B107">
        <v>7</v>
      </c>
      <c r="C107">
        <f>HLOOKUP(INDEX([1]怪物分配!$B$39:$B$71,MATCH(F107,[1]怪物分配!$K$39:$K$71,0)),$S$10:$V$11,2,0)+IF(H107&gt;0,HLOOKUP(INDEX([1]怪物分配!$B$39:$B$71,MATCH(H107,[1]怪物分配!$K$39:$K$71,0)),$S$10:$V$11,2,0),0)+IF(J107&gt;0,HLOOKUP(INDEX([1]怪物分配!$B$39:$B$71,MATCH(J107,[1]怪物分配!$K$39:$K$71,0)),$S$10:$V$11,2,0),0)</f>
        <v>7</v>
      </c>
      <c r="D107" s="2">
        <v>4</v>
      </c>
      <c r="E107" s="2">
        <f t="shared" si="8"/>
        <v>375</v>
      </c>
      <c r="F107" s="3">
        <v>31</v>
      </c>
      <c r="G107">
        <f t="shared" si="5"/>
        <v>5</v>
      </c>
      <c r="H107" s="3">
        <v>26</v>
      </c>
      <c r="I107">
        <f t="shared" si="6"/>
        <v>5</v>
      </c>
      <c r="K107" t="str">
        <f t="shared" si="7"/>
        <v/>
      </c>
      <c r="L107">
        <f>VLOOKUP(F107,[1]怪物分配!$K$39:$L$71,2,0)</f>
        <v>5047</v>
      </c>
      <c r="N107">
        <f>VLOOKUP(H107,[1]怪物分配!$K$39:$L$71,2,0)</f>
        <v>5031</v>
      </c>
      <c r="P107" t="e">
        <f>VLOOKUP(J107,[1]怪物分配!$K$39:$L$71,2,0)</f>
        <v>#N/A</v>
      </c>
    </row>
    <row r="108" spans="1:16" x14ac:dyDescent="0.15">
      <c r="A108">
        <v>3023</v>
      </c>
      <c r="B108">
        <v>7</v>
      </c>
      <c r="C108">
        <f>HLOOKUP(INDEX([1]怪物分配!$B$39:$B$71,MATCH(F108,[1]怪物分配!$K$39:$K$71,0)),$S$10:$V$11,2,0)+IF(H108&gt;0,HLOOKUP(INDEX([1]怪物分配!$B$39:$B$71,MATCH(H108,[1]怪物分配!$K$39:$K$71,0)),$S$10:$V$11,2,0),0)+IF(J108&gt;0,HLOOKUP(INDEX([1]怪物分配!$B$39:$B$71,MATCH(J108,[1]怪物分配!$K$39:$K$71,0)),$S$10:$V$11,2,0),0)</f>
        <v>7</v>
      </c>
      <c r="D108" s="2">
        <v>5</v>
      </c>
      <c r="E108" s="2">
        <f t="shared" si="8"/>
        <v>375</v>
      </c>
      <c r="F108" s="3">
        <v>28</v>
      </c>
      <c r="G108">
        <f t="shared" si="5"/>
        <v>5</v>
      </c>
      <c r="H108" s="3">
        <v>27</v>
      </c>
      <c r="I108">
        <f t="shared" si="6"/>
        <v>5</v>
      </c>
      <c r="K108" t="str">
        <f t="shared" si="7"/>
        <v/>
      </c>
      <c r="L108">
        <f>VLOOKUP(F108,[1]怪物分配!$K$39:$L$71,2,0)</f>
        <v>5013</v>
      </c>
      <c r="N108">
        <f>VLOOKUP(H108,[1]怪物分配!$K$39:$L$71,2,0)</f>
        <v>5040</v>
      </c>
      <c r="P108" t="e">
        <f>VLOOKUP(J108,[1]怪物分配!$K$39:$L$71,2,0)</f>
        <v>#N/A</v>
      </c>
    </row>
    <row r="109" spans="1:16" x14ac:dyDescent="0.15">
      <c r="A109">
        <v>3024</v>
      </c>
      <c r="B109">
        <v>7</v>
      </c>
      <c r="C109">
        <f>HLOOKUP(INDEX([1]怪物分配!$B$39:$B$71,MATCH(F109,[1]怪物分配!$K$39:$K$71,0)),$S$10:$V$11,2,0)+IF(H109&gt;0,HLOOKUP(INDEX([1]怪物分配!$B$39:$B$71,MATCH(H109,[1]怪物分配!$K$39:$K$71,0)),$S$10:$V$11,2,0),0)+IF(J109&gt;0,HLOOKUP(INDEX([1]怪物分配!$B$39:$B$71,MATCH(J109,[1]怪物分配!$K$39:$K$71,0)),$S$10:$V$11,2,0),0)</f>
        <v>8</v>
      </c>
      <c r="D109" s="2">
        <v>6</v>
      </c>
      <c r="E109" s="2">
        <f t="shared" si="8"/>
        <v>500</v>
      </c>
      <c r="F109" s="3">
        <v>29</v>
      </c>
      <c r="G109">
        <f t="shared" si="5"/>
        <v>5</v>
      </c>
      <c r="H109" s="3">
        <v>28</v>
      </c>
      <c r="I109">
        <f t="shared" si="6"/>
        <v>5</v>
      </c>
      <c r="K109" t="str">
        <f t="shared" si="7"/>
        <v/>
      </c>
      <c r="L109">
        <f>VLOOKUP(F109,[1]怪物分配!$K$39:$L$71,2,0)</f>
        <v>5014</v>
      </c>
      <c r="N109">
        <f>VLOOKUP(H109,[1]怪物分配!$K$39:$L$71,2,0)</f>
        <v>5013</v>
      </c>
      <c r="P109" t="e">
        <f>VLOOKUP(J109,[1]怪物分配!$K$39:$L$71,2,0)</f>
        <v>#N/A</v>
      </c>
    </row>
    <row r="110" spans="1:16" x14ac:dyDescent="0.15">
      <c r="A110">
        <v>3025</v>
      </c>
      <c r="B110">
        <v>7</v>
      </c>
      <c r="C110">
        <f>HLOOKUP(INDEX([1]怪物分配!$B$39:$B$71,MATCH(F110,[1]怪物分配!$K$39:$K$71,0)),$S$10:$V$11,2,0)+IF(H110&gt;0,HLOOKUP(INDEX([1]怪物分配!$B$39:$B$71,MATCH(H110,[1]怪物分配!$K$39:$K$71,0)),$S$10:$V$11,2,0),0)+IF(J110&gt;0,HLOOKUP(INDEX([1]怪物分配!$B$39:$B$71,MATCH(J110,[1]怪物分配!$K$39:$K$71,0)),$S$10:$V$11,2,0),0)</f>
        <v>8</v>
      </c>
      <c r="D110" s="2">
        <v>7</v>
      </c>
      <c r="E110" s="2">
        <f t="shared" si="8"/>
        <v>500</v>
      </c>
      <c r="F110" s="3">
        <v>30</v>
      </c>
      <c r="G110">
        <f t="shared" si="5"/>
        <v>5</v>
      </c>
      <c r="H110" s="3">
        <v>29</v>
      </c>
      <c r="I110">
        <f t="shared" si="6"/>
        <v>5</v>
      </c>
      <c r="K110" t="str">
        <f t="shared" si="7"/>
        <v/>
      </c>
      <c r="L110">
        <f>VLOOKUP(F110,[1]怪物分配!$K$39:$L$71,2,0)</f>
        <v>5046</v>
      </c>
      <c r="N110">
        <f>VLOOKUP(H110,[1]怪物分配!$K$39:$L$71,2,0)</f>
        <v>5014</v>
      </c>
      <c r="P110" t="e">
        <f>VLOOKUP(J110,[1]怪物分配!$K$39:$L$71,2,0)</f>
        <v>#N/A</v>
      </c>
    </row>
    <row r="111" spans="1:16" x14ac:dyDescent="0.15">
      <c r="A111">
        <v>3026</v>
      </c>
      <c r="B111">
        <v>7</v>
      </c>
      <c r="C111">
        <f>HLOOKUP(INDEX([1]怪物分配!$B$39:$B$71,MATCH(F111,[1]怪物分配!$K$39:$K$71,0)),$S$10:$V$11,2,0)+IF(H111&gt;0,HLOOKUP(INDEX([1]怪物分配!$B$39:$B$71,MATCH(H111,[1]怪物分配!$K$39:$K$71,0)),$S$10:$V$11,2,0),0)+IF(J111&gt;0,HLOOKUP(INDEX([1]怪物分配!$B$39:$B$71,MATCH(J111,[1]怪物分配!$K$39:$K$71,0)),$S$10:$V$11,2,0),0)</f>
        <v>8</v>
      </c>
      <c r="D111" s="2">
        <v>1</v>
      </c>
      <c r="E111" s="2">
        <f t="shared" si="8"/>
        <v>500</v>
      </c>
      <c r="F111" s="3">
        <v>31</v>
      </c>
      <c r="G111">
        <f t="shared" si="5"/>
        <v>5</v>
      </c>
      <c r="H111" s="3">
        <v>30</v>
      </c>
      <c r="I111">
        <f t="shared" si="6"/>
        <v>5</v>
      </c>
      <c r="K111" t="str">
        <f t="shared" si="7"/>
        <v/>
      </c>
      <c r="L111">
        <f>VLOOKUP(F111,[1]怪物分配!$K$39:$L$71,2,0)</f>
        <v>5047</v>
      </c>
      <c r="N111">
        <f>VLOOKUP(H111,[1]怪物分配!$K$39:$L$71,2,0)</f>
        <v>5046</v>
      </c>
      <c r="P111" t="e">
        <f>VLOOKUP(J111,[1]怪物分配!$K$39:$L$71,2,0)</f>
        <v>#N/A</v>
      </c>
    </row>
    <row r="112" spans="1:16" x14ac:dyDescent="0.15">
      <c r="A112">
        <v>3027</v>
      </c>
      <c r="B112">
        <v>7</v>
      </c>
      <c r="C112">
        <f>HLOOKUP(INDEX([1]怪物分配!$B$39:$B$71,MATCH(F112,[1]怪物分配!$K$39:$K$71,0)),$S$10:$V$11,2,0)+IF(H112&gt;0,HLOOKUP(INDEX([1]怪物分配!$B$39:$B$71,MATCH(H112,[1]怪物分配!$K$39:$K$71,0)),$S$10:$V$11,2,0),0)+IF(J112&gt;0,HLOOKUP(INDEX([1]怪物分配!$B$39:$B$71,MATCH(J112,[1]怪物分配!$K$39:$K$71,0)),$S$10:$V$11,2,0),0)</f>
        <v>5</v>
      </c>
      <c r="D112" s="2">
        <v>4</v>
      </c>
      <c r="E112" s="2">
        <f t="shared" si="8"/>
        <v>250</v>
      </c>
      <c r="F112" s="3">
        <v>3</v>
      </c>
      <c r="G112">
        <f t="shared" si="5"/>
        <v>5</v>
      </c>
      <c r="H112" s="3">
        <v>25</v>
      </c>
      <c r="I112">
        <f t="shared" si="6"/>
        <v>5</v>
      </c>
      <c r="K112" t="str">
        <f t="shared" si="7"/>
        <v/>
      </c>
      <c r="L112">
        <f>VLOOKUP(F112,[1]怪物分配!$K$39:$L$71,2,0)</f>
        <v>5027</v>
      </c>
      <c r="N112">
        <f>VLOOKUP(H112,[1]怪物分配!$K$39:$L$71,2,0)</f>
        <v>5030</v>
      </c>
      <c r="P112" t="e">
        <f>VLOOKUP(J112,[1]怪物分配!$K$39:$L$71,2,0)</f>
        <v>#N/A</v>
      </c>
    </row>
    <row r="113" spans="1:16" x14ac:dyDescent="0.15">
      <c r="A113">
        <v>3028</v>
      </c>
      <c r="B113">
        <v>7</v>
      </c>
      <c r="C113">
        <f>HLOOKUP(INDEX([1]怪物分配!$B$39:$B$71,MATCH(F113,[1]怪物分配!$K$39:$K$71,0)),$S$10:$V$11,2,0)+IF(H113&gt;0,HLOOKUP(INDEX([1]怪物分配!$B$39:$B$71,MATCH(H113,[1]怪物分配!$K$39:$K$71,0)),$S$10:$V$11,2,0),0)+IF(J113&gt;0,HLOOKUP(INDEX([1]怪物分配!$B$39:$B$71,MATCH(J113,[1]怪物分配!$K$39:$K$71,0)),$S$10:$V$11,2,0),0)</f>
        <v>5</v>
      </c>
      <c r="D113" s="2">
        <v>5</v>
      </c>
      <c r="E113" s="2">
        <f t="shared" si="8"/>
        <v>250</v>
      </c>
      <c r="F113" s="3">
        <v>4</v>
      </c>
      <c r="G113">
        <f t="shared" si="5"/>
        <v>5</v>
      </c>
      <c r="H113" s="3">
        <v>26</v>
      </c>
      <c r="I113">
        <f t="shared" si="6"/>
        <v>5</v>
      </c>
      <c r="K113" t="str">
        <f t="shared" si="7"/>
        <v/>
      </c>
      <c r="L113">
        <f>VLOOKUP(F113,[1]怪物分配!$K$39:$L$71,2,0)</f>
        <v>5028</v>
      </c>
      <c r="N113">
        <f>VLOOKUP(H113,[1]怪物分配!$K$39:$L$71,2,0)</f>
        <v>5031</v>
      </c>
      <c r="P113" t="e">
        <f>VLOOKUP(J113,[1]怪物分配!$K$39:$L$71,2,0)</f>
        <v>#N/A</v>
      </c>
    </row>
    <row r="114" spans="1:16" x14ac:dyDescent="0.15">
      <c r="A114">
        <v>3029</v>
      </c>
      <c r="B114">
        <v>7</v>
      </c>
      <c r="C114">
        <f>HLOOKUP(INDEX([1]怪物分配!$B$39:$B$71,MATCH(F114,[1]怪物分配!$K$39:$K$71,0)),$S$10:$V$11,2,0)+IF(H114&gt;0,HLOOKUP(INDEX([1]怪物分配!$B$39:$B$71,MATCH(H114,[1]怪物分配!$K$39:$K$71,0)),$S$10:$V$11,2,0),0)+IF(J114&gt;0,HLOOKUP(INDEX([1]怪物分配!$B$39:$B$71,MATCH(J114,[1]怪物分配!$K$39:$K$71,0)),$S$10:$V$11,2,0),0)</f>
        <v>6</v>
      </c>
      <c r="D114" s="2">
        <v>6</v>
      </c>
      <c r="E114" s="2">
        <f t="shared" si="8"/>
        <v>375</v>
      </c>
      <c r="F114" s="3">
        <v>6</v>
      </c>
      <c r="G114">
        <f t="shared" si="5"/>
        <v>5</v>
      </c>
      <c r="H114" s="3">
        <v>27</v>
      </c>
      <c r="I114">
        <f t="shared" si="6"/>
        <v>5</v>
      </c>
      <c r="K114" t="str">
        <f t="shared" si="7"/>
        <v/>
      </c>
      <c r="L114">
        <f>VLOOKUP(F114,[1]怪物分配!$K$39:$L$71,2,0)</f>
        <v>5036</v>
      </c>
      <c r="N114">
        <f>VLOOKUP(H114,[1]怪物分配!$K$39:$L$71,2,0)</f>
        <v>5040</v>
      </c>
      <c r="P114" t="e">
        <f>VLOOKUP(J114,[1]怪物分配!$K$39:$L$71,2,0)</f>
        <v>#N/A</v>
      </c>
    </row>
    <row r="115" spans="1:16" x14ac:dyDescent="0.15">
      <c r="A115">
        <v>3030</v>
      </c>
      <c r="B115">
        <v>7</v>
      </c>
      <c r="C115">
        <f>HLOOKUP(INDEX([1]怪物分配!$B$39:$B$71,MATCH(F115,[1]怪物分配!$K$39:$K$71,0)),$S$10:$V$11,2,0)+IF(H115&gt;0,HLOOKUP(INDEX([1]怪物分配!$B$39:$B$71,MATCH(H115,[1]怪物分配!$K$39:$K$71,0)),$S$10:$V$11,2,0),0)+IF(J115&gt;0,HLOOKUP(INDEX([1]怪物分配!$B$39:$B$71,MATCH(J115,[1]怪物分配!$K$39:$K$71,0)),$S$10:$V$11,2,0),0)</f>
        <v>6</v>
      </c>
      <c r="D115" s="2">
        <v>7</v>
      </c>
      <c r="E115" s="2">
        <f t="shared" si="8"/>
        <v>375</v>
      </c>
      <c r="F115" s="3">
        <v>13</v>
      </c>
      <c r="G115">
        <f t="shared" si="5"/>
        <v>5</v>
      </c>
      <c r="H115" s="3">
        <v>23</v>
      </c>
      <c r="I115">
        <f t="shared" si="6"/>
        <v>5</v>
      </c>
      <c r="K115" t="str">
        <f t="shared" si="7"/>
        <v/>
      </c>
      <c r="L115">
        <f>VLOOKUP(F115,[1]怪物分配!$K$39:$L$71,2,0)</f>
        <v>5053</v>
      </c>
      <c r="N115">
        <f>VLOOKUP(H115,[1]怪物分配!$K$39:$L$71,2,0)</f>
        <v>5020</v>
      </c>
      <c r="P115" t="e">
        <f>VLOOKUP(J115,[1]怪物分配!$K$39:$L$71,2,0)</f>
        <v>#N/A</v>
      </c>
    </row>
    <row r="116" spans="1:16" x14ac:dyDescent="0.15">
      <c r="A116">
        <v>3031</v>
      </c>
      <c r="B116">
        <v>7</v>
      </c>
      <c r="C116">
        <f>HLOOKUP(INDEX([1]怪物分配!$B$39:$B$71,MATCH(F116,[1]怪物分配!$K$39:$K$71,0)),$S$10:$V$11,2,0)+IF(H116&gt;0,HLOOKUP(INDEX([1]怪物分配!$B$39:$B$71,MATCH(H116,[1]怪物分配!$K$39:$K$71,0)),$S$10:$V$11,2,0),0)+IF(J116&gt;0,HLOOKUP(INDEX([1]怪物分配!$B$39:$B$71,MATCH(J116,[1]怪物分配!$K$39:$K$71,0)),$S$10:$V$11,2,0),0)</f>
        <v>4</v>
      </c>
      <c r="D116" s="2">
        <v>1</v>
      </c>
      <c r="E116" s="2">
        <f t="shared" si="8"/>
        <v>250</v>
      </c>
      <c r="F116" s="3">
        <v>3</v>
      </c>
      <c r="G116">
        <f t="shared" si="5"/>
        <v>5</v>
      </c>
      <c r="H116" s="3">
        <v>24</v>
      </c>
      <c r="I116">
        <f t="shared" si="6"/>
        <v>5</v>
      </c>
      <c r="K116" t="str">
        <f t="shared" si="7"/>
        <v/>
      </c>
      <c r="L116">
        <f>VLOOKUP(F116,[1]怪物分配!$K$39:$L$71,2,0)</f>
        <v>5027</v>
      </c>
      <c r="N116">
        <f>VLOOKUP(H116,[1]怪物分配!$K$39:$L$71,2,0)</f>
        <v>5021</v>
      </c>
      <c r="P116" t="e">
        <f>VLOOKUP(J116,[1]怪物分配!$K$39:$L$71,2,0)</f>
        <v>#N/A</v>
      </c>
    </row>
    <row r="117" spans="1:16" x14ac:dyDescent="0.15">
      <c r="A117">
        <v>3032</v>
      </c>
      <c r="B117">
        <v>7</v>
      </c>
      <c r="C117">
        <f>HLOOKUP(INDEX([1]怪物分配!$B$39:$B$71,MATCH(F117,[1]怪物分配!$K$39:$K$71,0)),$S$10:$V$11,2,0)+IF(H117&gt;0,HLOOKUP(INDEX([1]怪物分配!$B$39:$B$71,MATCH(H117,[1]怪物分配!$K$39:$K$71,0)),$S$10:$V$11,2,0),0)+IF(J117&gt;0,HLOOKUP(INDEX([1]怪物分配!$B$39:$B$71,MATCH(J117,[1]怪物分配!$K$39:$K$71,0)),$S$10:$V$11,2,0),0)</f>
        <v>6</v>
      </c>
      <c r="D117" s="2">
        <v>4</v>
      </c>
      <c r="E117" s="2">
        <f t="shared" si="8"/>
        <v>375</v>
      </c>
      <c r="F117" s="3">
        <v>3</v>
      </c>
      <c r="G117">
        <f t="shared" si="5"/>
        <v>6</v>
      </c>
      <c r="H117" s="3">
        <v>4</v>
      </c>
      <c r="I117">
        <f t="shared" si="6"/>
        <v>6</v>
      </c>
      <c r="J117" s="3">
        <v>23</v>
      </c>
      <c r="K117">
        <f t="shared" si="7"/>
        <v>6</v>
      </c>
      <c r="L117">
        <f>VLOOKUP(F117,[1]怪物分配!$K$39:$L$71,2,0)</f>
        <v>5027</v>
      </c>
      <c r="N117">
        <f>VLOOKUP(H117,[1]怪物分配!$K$39:$L$71,2,0)</f>
        <v>5028</v>
      </c>
      <c r="P117">
        <f>VLOOKUP(J117,[1]怪物分配!$K$39:$L$71,2,0)</f>
        <v>5020</v>
      </c>
    </row>
    <row r="118" spans="1:16" x14ac:dyDescent="0.15">
      <c r="A118">
        <v>3033</v>
      </c>
      <c r="B118">
        <v>7</v>
      </c>
      <c r="C118">
        <f>HLOOKUP(INDEX([1]怪物分配!$B$39:$B$71,MATCH(F118,[1]怪物分配!$K$39:$K$71,0)),$S$10:$V$11,2,0)+IF(H118&gt;0,HLOOKUP(INDEX([1]怪物分配!$B$39:$B$71,MATCH(H118,[1]怪物分配!$K$39:$K$71,0)),$S$10:$V$11,2,0),0)+IF(J118&gt;0,HLOOKUP(INDEX([1]怪物分配!$B$39:$B$71,MATCH(J118,[1]怪物分配!$K$39:$K$71,0)),$S$10:$V$11,2,0),0)</f>
        <v>7</v>
      </c>
      <c r="D118" s="2">
        <v>5</v>
      </c>
      <c r="E118" s="2">
        <f t="shared" si="8"/>
        <v>375</v>
      </c>
      <c r="F118" s="3">
        <v>4</v>
      </c>
      <c r="G118">
        <f t="shared" si="5"/>
        <v>6</v>
      </c>
      <c r="H118" s="3">
        <v>6</v>
      </c>
      <c r="I118">
        <f t="shared" si="6"/>
        <v>6</v>
      </c>
      <c r="J118" s="3">
        <v>24</v>
      </c>
      <c r="K118">
        <f t="shared" si="7"/>
        <v>6</v>
      </c>
      <c r="L118">
        <f>VLOOKUP(F118,[1]怪物分配!$K$39:$L$71,2,0)</f>
        <v>5028</v>
      </c>
      <c r="N118">
        <f>VLOOKUP(H118,[1]怪物分配!$K$39:$L$71,2,0)</f>
        <v>5036</v>
      </c>
      <c r="P118">
        <f>VLOOKUP(J118,[1]怪物分配!$K$39:$L$71,2,0)</f>
        <v>5021</v>
      </c>
    </row>
    <row r="119" spans="1:16" x14ac:dyDescent="0.15">
      <c r="A119">
        <v>3034</v>
      </c>
      <c r="B119">
        <v>7</v>
      </c>
      <c r="C119">
        <f>HLOOKUP(INDEX([1]怪物分配!$B$39:$B$71,MATCH(F119,[1]怪物分配!$K$39:$K$71,0)),$S$10:$V$11,2,0)+IF(H119&gt;0,HLOOKUP(INDEX([1]怪物分配!$B$39:$B$71,MATCH(H119,[1]怪物分配!$K$39:$K$71,0)),$S$10:$V$11,2,0),0)+IF(J119&gt;0,HLOOKUP(INDEX([1]怪物分配!$B$39:$B$71,MATCH(J119,[1]怪物分配!$K$39:$K$71,0)),$S$10:$V$11,2,0),0)</f>
        <v>10</v>
      </c>
      <c r="D119" s="2">
        <v>6</v>
      </c>
      <c r="E119" s="2">
        <f t="shared" si="8"/>
        <v>625</v>
      </c>
      <c r="F119" s="3">
        <v>6</v>
      </c>
      <c r="G119">
        <f t="shared" si="5"/>
        <v>6</v>
      </c>
      <c r="H119" s="3">
        <v>13</v>
      </c>
      <c r="I119">
        <f t="shared" si="6"/>
        <v>6</v>
      </c>
      <c r="J119" s="3">
        <v>25</v>
      </c>
      <c r="K119">
        <f t="shared" si="7"/>
        <v>6</v>
      </c>
      <c r="L119">
        <f>VLOOKUP(F119,[1]怪物分配!$K$39:$L$71,2,0)</f>
        <v>5036</v>
      </c>
      <c r="N119">
        <f>VLOOKUP(H119,[1]怪物分配!$K$39:$L$71,2,0)</f>
        <v>5053</v>
      </c>
      <c r="P119">
        <f>VLOOKUP(J119,[1]怪物分配!$K$39:$L$71,2,0)</f>
        <v>5030</v>
      </c>
    </row>
    <row r="120" spans="1:16" x14ac:dyDescent="0.15">
      <c r="A120">
        <v>3035</v>
      </c>
      <c r="B120">
        <v>7</v>
      </c>
      <c r="C120">
        <f>HLOOKUP(INDEX([1]怪物分配!$B$39:$B$71,MATCH(F120,[1]怪物分配!$K$39:$K$71,0)),$S$10:$V$11,2,0)+IF(H120&gt;0,HLOOKUP(INDEX([1]怪物分配!$B$39:$B$71,MATCH(H120,[1]怪物分配!$K$39:$K$71,0)),$S$10:$V$11,2,0),0)+IF(J120&gt;0,HLOOKUP(INDEX([1]怪物分配!$B$39:$B$71,MATCH(J120,[1]怪物分配!$K$39:$K$71,0)),$S$10:$V$11,2,0),0)</f>
        <v>9</v>
      </c>
      <c r="D120" s="2">
        <v>7</v>
      </c>
      <c r="E120" s="2">
        <f t="shared" si="8"/>
        <v>500</v>
      </c>
      <c r="F120" s="3">
        <v>3</v>
      </c>
      <c r="G120">
        <f t="shared" si="5"/>
        <v>6</v>
      </c>
      <c r="H120" s="3">
        <v>26</v>
      </c>
      <c r="I120">
        <f t="shared" si="6"/>
        <v>6</v>
      </c>
      <c r="J120" s="3">
        <v>29</v>
      </c>
      <c r="K120">
        <f t="shared" si="7"/>
        <v>6</v>
      </c>
      <c r="L120">
        <f>VLOOKUP(F120,[1]怪物分配!$K$39:$L$71,2,0)</f>
        <v>5027</v>
      </c>
      <c r="N120">
        <f>VLOOKUP(H120,[1]怪物分配!$K$39:$L$71,2,0)</f>
        <v>5031</v>
      </c>
      <c r="P120">
        <f>VLOOKUP(J120,[1]怪物分配!$K$39:$L$71,2,0)</f>
        <v>5014</v>
      </c>
    </row>
    <row r="121" spans="1:16" x14ac:dyDescent="0.15">
      <c r="A121">
        <v>3036</v>
      </c>
      <c r="B121">
        <v>7</v>
      </c>
      <c r="C121">
        <f>HLOOKUP(INDEX([1]怪物分配!$B$39:$B$71,MATCH(F121,[1]怪物分配!$K$39:$K$71,0)),$S$10:$V$11,2,0)+IF(H121&gt;0,HLOOKUP(INDEX([1]怪物分配!$B$39:$B$71,MATCH(H121,[1]怪物分配!$K$39:$K$71,0)),$S$10:$V$11,2,0),0)+IF(J121&gt;0,HLOOKUP(INDEX([1]怪物分配!$B$39:$B$71,MATCH(J121,[1]怪物分配!$K$39:$K$71,0)),$S$10:$V$11,2,0),0)</f>
        <v>9</v>
      </c>
      <c r="D121" s="2">
        <v>1</v>
      </c>
      <c r="E121" s="2">
        <f t="shared" si="8"/>
        <v>500</v>
      </c>
      <c r="F121" s="3">
        <v>4</v>
      </c>
      <c r="G121">
        <f t="shared" si="5"/>
        <v>6</v>
      </c>
      <c r="H121" s="3">
        <v>27</v>
      </c>
      <c r="I121">
        <f t="shared" si="6"/>
        <v>6</v>
      </c>
      <c r="J121" s="3">
        <v>30</v>
      </c>
      <c r="K121">
        <f t="shared" si="7"/>
        <v>6</v>
      </c>
      <c r="L121">
        <f>VLOOKUP(F121,[1]怪物分配!$K$39:$L$71,2,0)</f>
        <v>5028</v>
      </c>
      <c r="N121">
        <f>VLOOKUP(H121,[1]怪物分配!$K$39:$L$71,2,0)</f>
        <v>5040</v>
      </c>
      <c r="P121">
        <f>VLOOKUP(J121,[1]怪物分配!$K$39:$L$71,2,0)</f>
        <v>5046</v>
      </c>
    </row>
    <row r="122" spans="1:16" x14ac:dyDescent="0.15">
      <c r="A122">
        <v>3037</v>
      </c>
      <c r="B122">
        <v>7</v>
      </c>
      <c r="C122">
        <f>HLOOKUP(INDEX([1]怪物分配!$B$39:$B$71,MATCH(F122,[1]怪物分配!$K$39:$K$71,0)),$S$10:$V$11,2,0)+IF(H122&gt;0,HLOOKUP(INDEX([1]怪物分配!$B$39:$B$71,MATCH(H122,[1]怪物分配!$K$39:$K$71,0)),$S$10:$V$11,2,0),0)+IF(J122&gt;0,HLOOKUP(INDEX([1]怪物分配!$B$39:$B$71,MATCH(J122,[1]怪物分配!$K$39:$K$71,0)),$S$10:$V$11,2,0),0)</f>
        <v>11</v>
      </c>
      <c r="D122" s="2">
        <v>4</v>
      </c>
      <c r="E122" s="2">
        <f t="shared" si="8"/>
        <v>625</v>
      </c>
      <c r="F122" s="3">
        <v>6</v>
      </c>
      <c r="G122">
        <f t="shared" si="5"/>
        <v>6</v>
      </c>
      <c r="H122" s="3">
        <v>28</v>
      </c>
      <c r="I122">
        <f t="shared" si="6"/>
        <v>6</v>
      </c>
      <c r="J122" s="3">
        <v>31</v>
      </c>
      <c r="K122">
        <f t="shared" si="7"/>
        <v>6</v>
      </c>
      <c r="L122">
        <f>VLOOKUP(F122,[1]怪物分配!$K$39:$L$71,2,0)</f>
        <v>5036</v>
      </c>
      <c r="N122">
        <f>VLOOKUP(H122,[1]怪物分配!$K$39:$L$71,2,0)</f>
        <v>5013</v>
      </c>
      <c r="P122">
        <f>VLOOKUP(J122,[1]怪物分配!$K$39:$L$71,2,0)</f>
        <v>5047</v>
      </c>
    </row>
    <row r="123" spans="1:16" x14ac:dyDescent="0.15">
      <c r="A123">
        <v>3038</v>
      </c>
      <c r="B123">
        <v>7</v>
      </c>
      <c r="C123">
        <f>HLOOKUP(INDEX([1]怪物分配!$B$39:$B$71,MATCH(F123,[1]怪物分配!$K$39:$K$71,0)),$S$10:$V$11,2,0)+IF(H123&gt;0,HLOOKUP(INDEX([1]怪物分配!$B$39:$B$71,MATCH(H123,[1]怪物分配!$K$39:$K$71,0)),$S$10:$V$11,2,0),0)+IF(J123&gt;0,HLOOKUP(INDEX([1]怪物分配!$B$39:$B$71,MATCH(J123,[1]怪物分配!$K$39:$K$71,0)),$S$10:$V$11,2,0),0)</f>
        <v>10</v>
      </c>
      <c r="D123" s="2">
        <v>5</v>
      </c>
      <c r="E123" s="2">
        <f t="shared" si="8"/>
        <v>625</v>
      </c>
      <c r="F123" s="3">
        <v>3</v>
      </c>
      <c r="G123">
        <f t="shared" si="5"/>
        <v>6</v>
      </c>
      <c r="H123" s="3">
        <v>30</v>
      </c>
      <c r="I123">
        <f t="shared" si="6"/>
        <v>6</v>
      </c>
      <c r="J123" s="3">
        <v>31</v>
      </c>
      <c r="K123">
        <f t="shared" si="7"/>
        <v>6</v>
      </c>
      <c r="L123">
        <f>VLOOKUP(F123,[1]怪物分配!$K$39:$L$71,2,0)</f>
        <v>5027</v>
      </c>
      <c r="N123">
        <f>VLOOKUP(H123,[1]怪物分配!$K$39:$L$71,2,0)</f>
        <v>5046</v>
      </c>
      <c r="P123">
        <f>VLOOKUP(J123,[1]怪物分配!$K$39:$L$71,2,0)</f>
        <v>5047</v>
      </c>
    </row>
    <row r="124" spans="1:16" x14ac:dyDescent="0.15">
      <c r="A124">
        <v>3039</v>
      </c>
      <c r="B124">
        <v>7</v>
      </c>
      <c r="C124">
        <f>HLOOKUP(INDEX([1]怪物分配!$B$39:$B$71,MATCH(F124,[1]怪物分配!$K$39:$K$71,0)),$S$10:$V$11,2,0)+IF(H124&gt;0,HLOOKUP(INDEX([1]怪物分配!$B$39:$B$71,MATCH(H124,[1]怪物分配!$K$39:$K$71,0)),$S$10:$V$11,2,0),0)+IF(J124&gt;0,HLOOKUP(INDEX([1]怪物分配!$B$39:$B$71,MATCH(J124,[1]怪物分配!$K$39:$K$71,0)),$S$10:$V$11,2,0),0)</f>
        <v>11</v>
      </c>
      <c r="D124" s="2">
        <v>6</v>
      </c>
      <c r="E124" s="2">
        <f t="shared" si="8"/>
        <v>625</v>
      </c>
      <c r="F124" s="3">
        <v>13</v>
      </c>
      <c r="G124">
        <f t="shared" si="5"/>
        <v>6</v>
      </c>
      <c r="H124" s="3">
        <v>26</v>
      </c>
      <c r="I124">
        <f t="shared" si="6"/>
        <v>6</v>
      </c>
      <c r="J124" s="3">
        <v>28</v>
      </c>
      <c r="K124">
        <f t="shared" si="7"/>
        <v>6</v>
      </c>
      <c r="L124">
        <f>VLOOKUP(F124,[1]怪物分配!$K$39:$L$71,2,0)</f>
        <v>5053</v>
      </c>
      <c r="N124">
        <f>VLOOKUP(H124,[1]怪物分配!$K$39:$L$71,2,0)</f>
        <v>5031</v>
      </c>
      <c r="P124">
        <f>VLOOKUP(J124,[1]怪物分配!$K$39:$L$71,2,0)</f>
        <v>5013</v>
      </c>
    </row>
    <row r="125" spans="1:16" x14ac:dyDescent="0.15">
      <c r="A125">
        <v>3040</v>
      </c>
      <c r="B125">
        <v>7</v>
      </c>
      <c r="C125">
        <f>HLOOKUP(INDEX([1]怪物分配!$B$39:$B$71,MATCH(F125,[1]怪物分配!$K$39:$K$71,0)),$S$10:$V$11,2,0)+IF(H125&gt;0,HLOOKUP(INDEX([1]怪物分配!$B$39:$B$71,MATCH(H125,[1]怪物分配!$K$39:$K$71,0)),$S$10:$V$11,2,0),0)+IF(J125&gt;0,HLOOKUP(INDEX([1]怪物分配!$B$39:$B$71,MATCH(J125,[1]怪物分配!$K$39:$K$71,0)),$S$10:$V$11,2,0),0)</f>
        <v>9</v>
      </c>
      <c r="D125" s="2">
        <v>7</v>
      </c>
      <c r="E125" s="2">
        <f t="shared" si="8"/>
        <v>500</v>
      </c>
      <c r="F125" s="3">
        <v>23</v>
      </c>
      <c r="G125">
        <f t="shared" si="5"/>
        <v>6</v>
      </c>
      <c r="H125" s="3">
        <v>27</v>
      </c>
      <c r="I125">
        <f t="shared" si="6"/>
        <v>6</v>
      </c>
      <c r="J125" s="3">
        <v>29</v>
      </c>
      <c r="K125">
        <f t="shared" si="7"/>
        <v>6</v>
      </c>
      <c r="L125">
        <f>VLOOKUP(F125,[1]怪物分配!$K$39:$L$71,2,0)</f>
        <v>5020</v>
      </c>
      <c r="N125">
        <f>VLOOKUP(H125,[1]怪物分配!$K$39:$L$71,2,0)</f>
        <v>5040</v>
      </c>
      <c r="P125">
        <f>VLOOKUP(J125,[1]怪物分配!$K$39:$L$71,2,0)</f>
        <v>5014</v>
      </c>
    </row>
    <row r="126" spans="1:16" x14ac:dyDescent="0.15">
      <c r="A126">
        <v>3041</v>
      </c>
      <c r="B126">
        <v>7</v>
      </c>
      <c r="C126">
        <f>HLOOKUP(INDEX([1]怪物分配!$B$39:$B$71,MATCH(F126,[1]怪物分配!$K$39:$K$71,0)),$S$10:$V$11,2,0)+IF(H126&gt;0,HLOOKUP(INDEX([1]怪物分配!$B$39:$B$71,MATCH(H126,[1]怪物分配!$K$39:$K$71,0)),$S$10:$V$11,2,0),0)+IF(J126&gt;0,HLOOKUP(INDEX([1]怪物分配!$B$39:$B$71,MATCH(J126,[1]怪物分配!$K$39:$K$71,0)),$S$10:$V$11,2,0),0)</f>
        <v>10</v>
      </c>
      <c r="D126" s="2">
        <v>1</v>
      </c>
      <c r="E126" s="2">
        <f t="shared" si="8"/>
        <v>625</v>
      </c>
      <c r="F126" s="3">
        <v>24</v>
      </c>
      <c r="G126">
        <f t="shared" si="5"/>
        <v>6</v>
      </c>
      <c r="H126" s="3">
        <v>28</v>
      </c>
      <c r="I126">
        <f t="shared" si="6"/>
        <v>6</v>
      </c>
      <c r="J126" s="3">
        <v>30</v>
      </c>
      <c r="K126">
        <f t="shared" si="7"/>
        <v>6</v>
      </c>
      <c r="L126">
        <f>VLOOKUP(F126,[1]怪物分配!$K$39:$L$71,2,0)</f>
        <v>5021</v>
      </c>
      <c r="N126">
        <f>VLOOKUP(H126,[1]怪物分配!$K$39:$L$71,2,0)</f>
        <v>5013</v>
      </c>
      <c r="P126">
        <f>VLOOKUP(J126,[1]怪物分配!$K$39:$L$71,2,0)</f>
        <v>5046</v>
      </c>
    </row>
    <row r="127" spans="1:16" x14ac:dyDescent="0.15">
      <c r="A127">
        <v>3042</v>
      </c>
      <c r="B127">
        <v>7</v>
      </c>
      <c r="C127">
        <f>HLOOKUP(INDEX([1]怪物分配!$B$39:$B$71,MATCH(F127,[1]怪物分配!$K$39:$K$71,0)),$S$10:$V$11,2,0)+IF(H127&gt;0,HLOOKUP(INDEX([1]怪物分配!$B$39:$B$71,MATCH(H127,[1]怪物分配!$K$39:$K$71,0)),$S$10:$V$11,2,0),0)+IF(J127&gt;0,HLOOKUP(INDEX([1]怪物分配!$B$39:$B$71,MATCH(J127,[1]怪物分配!$K$39:$K$71,0)),$S$10:$V$11,2,0),0)</f>
        <v>10</v>
      </c>
      <c r="D127" s="2">
        <v>4</v>
      </c>
      <c r="E127" s="2">
        <f t="shared" si="8"/>
        <v>625</v>
      </c>
      <c r="F127" s="3">
        <v>25</v>
      </c>
      <c r="G127">
        <f t="shared" si="5"/>
        <v>6</v>
      </c>
      <c r="H127" s="3">
        <v>27</v>
      </c>
      <c r="I127">
        <f t="shared" si="6"/>
        <v>6</v>
      </c>
      <c r="J127" s="3">
        <v>31</v>
      </c>
      <c r="K127">
        <f t="shared" si="7"/>
        <v>6</v>
      </c>
      <c r="L127">
        <f>VLOOKUP(F127,[1]怪物分配!$K$39:$L$71,2,0)</f>
        <v>5030</v>
      </c>
      <c r="N127">
        <f>VLOOKUP(H127,[1]怪物分配!$K$39:$L$71,2,0)</f>
        <v>5040</v>
      </c>
      <c r="P127">
        <f>VLOOKUP(J127,[1]怪物分配!$K$39:$L$71,2,0)</f>
        <v>5047</v>
      </c>
    </row>
    <row r="128" spans="1:16" x14ac:dyDescent="0.15">
      <c r="A128">
        <v>3043</v>
      </c>
      <c r="B128">
        <v>7</v>
      </c>
      <c r="C128">
        <f>HLOOKUP(INDEX([1]怪物分配!$B$39:$B$71,MATCH(F128,[1]怪物分配!$K$39:$K$71,0)),$S$10:$V$11,2,0)+IF(H128&gt;0,HLOOKUP(INDEX([1]怪物分配!$B$39:$B$71,MATCH(H128,[1]怪物分配!$K$39:$K$71,0)),$S$10:$V$11,2,0),0)+IF(J128&gt;0,HLOOKUP(INDEX([1]怪物分配!$B$39:$B$71,MATCH(J128,[1]怪物分配!$K$39:$K$71,0)),$S$10:$V$11,2,0),0)</f>
        <v>8</v>
      </c>
      <c r="D128" s="2">
        <v>5</v>
      </c>
      <c r="E128" s="2">
        <f t="shared" si="8"/>
        <v>500</v>
      </c>
      <c r="F128" s="3">
        <v>23</v>
      </c>
      <c r="G128">
        <f t="shared" si="5"/>
        <v>6</v>
      </c>
      <c r="H128" s="3">
        <v>24</v>
      </c>
      <c r="I128">
        <f t="shared" si="6"/>
        <v>6</v>
      </c>
      <c r="J128" s="3">
        <v>29</v>
      </c>
      <c r="K128">
        <f t="shared" si="7"/>
        <v>6</v>
      </c>
      <c r="L128">
        <f>VLOOKUP(F128,[1]怪物分配!$K$39:$L$71,2,0)</f>
        <v>5020</v>
      </c>
      <c r="N128">
        <f>VLOOKUP(H128,[1]怪物分配!$K$39:$L$71,2,0)</f>
        <v>5021</v>
      </c>
      <c r="P128">
        <f>VLOOKUP(J128,[1]怪物分配!$K$39:$L$71,2,0)</f>
        <v>5014</v>
      </c>
    </row>
    <row r="129" spans="1:16" x14ac:dyDescent="0.15">
      <c r="A129">
        <v>3044</v>
      </c>
      <c r="B129">
        <v>7</v>
      </c>
      <c r="C129">
        <f>HLOOKUP(INDEX([1]怪物分配!$B$39:$B$71,MATCH(F129,[1]怪物分配!$K$39:$K$71,0)),$S$10:$V$11,2,0)+IF(H129&gt;0,HLOOKUP(INDEX([1]怪物分配!$B$39:$B$71,MATCH(H129,[1]怪物分配!$K$39:$K$71,0)),$S$10:$V$11,2,0),0)+IF(J129&gt;0,HLOOKUP(INDEX([1]怪物分配!$B$39:$B$71,MATCH(J129,[1]怪物分配!$K$39:$K$71,0)),$S$10:$V$11,2,0),0)</f>
        <v>8</v>
      </c>
      <c r="D129" s="2">
        <v>6</v>
      </c>
      <c r="E129" s="2">
        <f t="shared" si="8"/>
        <v>500</v>
      </c>
      <c r="F129" s="3">
        <v>24</v>
      </c>
      <c r="G129">
        <f t="shared" si="5"/>
        <v>6</v>
      </c>
      <c r="H129" s="3">
        <v>25</v>
      </c>
      <c r="I129">
        <f t="shared" si="6"/>
        <v>6</v>
      </c>
      <c r="J129" s="3">
        <v>26</v>
      </c>
      <c r="K129">
        <f t="shared" si="7"/>
        <v>6</v>
      </c>
      <c r="L129">
        <f>VLOOKUP(F129,[1]怪物分配!$K$39:$L$71,2,0)</f>
        <v>5021</v>
      </c>
      <c r="N129">
        <f>VLOOKUP(H129,[1]怪物分配!$K$39:$L$71,2,0)</f>
        <v>5030</v>
      </c>
      <c r="P129">
        <f>VLOOKUP(J129,[1]怪物分配!$K$39:$L$71,2,0)</f>
        <v>5031</v>
      </c>
    </row>
    <row r="130" spans="1:16" x14ac:dyDescent="0.15">
      <c r="A130">
        <v>3045</v>
      </c>
      <c r="B130">
        <v>7</v>
      </c>
      <c r="C130">
        <f>HLOOKUP(INDEX([1]怪物分配!$B$39:$B$71,MATCH(F130,[1]怪物分配!$K$39:$K$71,0)),$S$10:$V$11,2,0)+IF(H130&gt;0,HLOOKUP(INDEX([1]怪物分配!$B$39:$B$71,MATCH(H130,[1]怪物分配!$K$39:$K$71,0)),$S$10:$V$11,2,0),0)+IF(J130&gt;0,HLOOKUP(INDEX([1]怪物分配!$B$39:$B$71,MATCH(J130,[1]怪物分配!$K$39:$K$71,0)),$S$10:$V$11,2,0),0)</f>
        <v>10</v>
      </c>
      <c r="D130" s="2">
        <v>7</v>
      </c>
      <c r="E130" s="2">
        <f t="shared" si="8"/>
        <v>625</v>
      </c>
      <c r="F130" s="3">
        <v>25</v>
      </c>
      <c r="G130">
        <f t="shared" si="5"/>
        <v>6</v>
      </c>
      <c r="H130" s="3">
        <v>26</v>
      </c>
      <c r="I130">
        <f t="shared" si="6"/>
        <v>6</v>
      </c>
      <c r="J130" s="3">
        <v>31</v>
      </c>
      <c r="K130">
        <f t="shared" si="7"/>
        <v>6</v>
      </c>
      <c r="L130">
        <f>VLOOKUP(F130,[1]怪物分配!$K$39:$L$71,2,0)</f>
        <v>5030</v>
      </c>
      <c r="N130">
        <f>VLOOKUP(H130,[1]怪物分配!$K$39:$L$71,2,0)</f>
        <v>5031</v>
      </c>
      <c r="P130">
        <f>VLOOKUP(J130,[1]怪物分配!$K$39:$L$71,2,0)</f>
        <v>5047</v>
      </c>
    </row>
    <row r="131" spans="1:16" x14ac:dyDescent="0.15">
      <c r="A131">
        <v>3046</v>
      </c>
      <c r="B131">
        <v>7</v>
      </c>
      <c r="C131">
        <f>HLOOKUP(INDEX([1]怪物分配!$B$39:$B$71,MATCH(F131,[1]怪物分配!$K$39:$K$71,0)),$S$10:$V$11,2,0)+IF(H131&gt;0,HLOOKUP(INDEX([1]怪物分配!$B$39:$B$71,MATCH(H131,[1]怪物分配!$K$39:$K$71,0)),$S$10:$V$11,2,0),0)+IF(J131&gt;0,HLOOKUP(INDEX([1]怪物分配!$B$39:$B$71,MATCH(J131,[1]怪物分配!$K$39:$K$71,0)),$S$10:$V$11,2,0),0)</f>
        <v>10</v>
      </c>
      <c r="D131" s="2">
        <v>1</v>
      </c>
      <c r="E131" s="2">
        <f t="shared" si="8"/>
        <v>625</v>
      </c>
      <c r="F131" s="3">
        <v>26</v>
      </c>
      <c r="G131">
        <f t="shared" si="5"/>
        <v>6</v>
      </c>
      <c r="H131" s="3">
        <v>27</v>
      </c>
      <c r="I131">
        <f t="shared" si="6"/>
        <v>6</v>
      </c>
      <c r="J131" s="3">
        <v>31</v>
      </c>
      <c r="K131">
        <f t="shared" si="7"/>
        <v>6</v>
      </c>
      <c r="L131">
        <f>VLOOKUP(F131,[1]怪物分配!$K$39:$L$71,2,0)</f>
        <v>5031</v>
      </c>
      <c r="N131">
        <f>VLOOKUP(H131,[1]怪物分配!$K$39:$L$71,2,0)</f>
        <v>5040</v>
      </c>
      <c r="P131">
        <f>VLOOKUP(J131,[1]怪物分配!$K$39:$L$71,2,0)</f>
        <v>5047</v>
      </c>
    </row>
    <row r="132" spans="1:16" x14ac:dyDescent="0.15">
      <c r="A132">
        <v>3047</v>
      </c>
      <c r="B132">
        <v>7</v>
      </c>
      <c r="C132">
        <f>HLOOKUP(INDEX([1]怪物分配!$B$39:$B$71,MATCH(F132,[1]怪物分配!$K$39:$K$71,0)),$S$10:$V$11,2,0)+IF(H132&gt;0,HLOOKUP(INDEX([1]怪物分配!$B$39:$B$71,MATCH(H132,[1]怪物分配!$K$39:$K$71,0)),$S$10:$V$11,2,0),0)+IF(J132&gt;0,HLOOKUP(INDEX([1]怪物分配!$B$39:$B$71,MATCH(J132,[1]怪物分配!$K$39:$K$71,0)),$S$10:$V$11,2,0),0)</f>
        <v>11</v>
      </c>
      <c r="D132" s="2">
        <v>4</v>
      </c>
      <c r="E132" s="2">
        <f t="shared" si="8"/>
        <v>625</v>
      </c>
      <c r="F132" s="3">
        <v>27</v>
      </c>
      <c r="G132">
        <f t="shared" si="5"/>
        <v>6</v>
      </c>
      <c r="H132" s="3">
        <v>28</v>
      </c>
      <c r="I132">
        <f t="shared" si="6"/>
        <v>6</v>
      </c>
      <c r="J132" s="3">
        <v>30</v>
      </c>
      <c r="K132">
        <f t="shared" si="7"/>
        <v>6</v>
      </c>
      <c r="L132">
        <f>VLOOKUP(F132,[1]怪物分配!$K$39:$L$71,2,0)</f>
        <v>5040</v>
      </c>
      <c r="N132">
        <f>VLOOKUP(H132,[1]怪物分配!$K$39:$L$71,2,0)</f>
        <v>5013</v>
      </c>
      <c r="P132">
        <f>VLOOKUP(J132,[1]怪物分配!$K$39:$L$71,2,0)</f>
        <v>5046</v>
      </c>
    </row>
    <row r="133" spans="1:16" x14ac:dyDescent="0.15">
      <c r="A133">
        <v>3048</v>
      </c>
      <c r="B133">
        <v>7</v>
      </c>
      <c r="C133">
        <f>HLOOKUP(INDEX([1]怪物分配!$B$39:$B$71,MATCH(F133,[1]怪物分配!$K$39:$K$71,0)),$S$10:$V$11,2,0)+IF(H133&gt;0,HLOOKUP(INDEX([1]怪物分配!$B$39:$B$71,MATCH(H133,[1]怪物分配!$K$39:$K$71,0)),$S$10:$V$11,2,0),0)+IF(J133&gt;0,HLOOKUP(INDEX([1]怪物分配!$B$39:$B$71,MATCH(J133,[1]怪物分配!$K$39:$K$71,0)),$S$10:$V$11,2,0),0)</f>
        <v>12</v>
      </c>
      <c r="D133" s="2">
        <v>5</v>
      </c>
      <c r="E133" s="2">
        <f t="shared" si="8"/>
        <v>750</v>
      </c>
      <c r="F133" s="3">
        <v>28</v>
      </c>
      <c r="G133">
        <f t="shared" si="5"/>
        <v>6</v>
      </c>
      <c r="H133" s="3">
        <v>29</v>
      </c>
      <c r="I133">
        <f t="shared" si="6"/>
        <v>6</v>
      </c>
      <c r="J133" s="3">
        <v>31</v>
      </c>
      <c r="K133">
        <f t="shared" si="7"/>
        <v>6</v>
      </c>
      <c r="L133">
        <f>VLOOKUP(F133,[1]怪物分配!$K$39:$L$71,2,0)</f>
        <v>5013</v>
      </c>
      <c r="N133">
        <f>VLOOKUP(H133,[1]怪物分配!$K$39:$L$71,2,0)</f>
        <v>5014</v>
      </c>
      <c r="P133">
        <f>VLOOKUP(J133,[1]怪物分配!$K$39:$L$71,2,0)</f>
        <v>5047</v>
      </c>
    </row>
    <row r="134" spans="1:16" x14ac:dyDescent="0.15">
      <c r="A134">
        <v>3049</v>
      </c>
      <c r="B134">
        <v>7</v>
      </c>
      <c r="C134">
        <f>HLOOKUP(INDEX([1]怪物分配!$B$39:$B$71,MATCH(F134,[1]怪物分配!$K$39:$K$71,0)),$S$10:$V$11,2,0)+IF(H134&gt;0,HLOOKUP(INDEX([1]怪物分配!$B$39:$B$71,MATCH(H134,[1]怪物分配!$K$39:$K$71,0)),$S$10:$V$11,2,0),0)+IF(J134&gt;0,HLOOKUP(INDEX([1]怪物分配!$B$39:$B$71,MATCH(J134,[1]怪物分配!$K$39:$K$71,0)),$S$10:$V$11,2,0),0)</f>
        <v>8</v>
      </c>
      <c r="D134" s="2">
        <v>6</v>
      </c>
      <c r="E134" s="2">
        <f t="shared" si="8"/>
        <v>500</v>
      </c>
      <c r="F134" s="3">
        <v>13</v>
      </c>
      <c r="G134">
        <f t="shared" si="5"/>
        <v>6</v>
      </c>
      <c r="H134" s="3">
        <v>23</v>
      </c>
      <c r="I134">
        <f t="shared" si="6"/>
        <v>6</v>
      </c>
      <c r="J134" s="3">
        <v>24</v>
      </c>
      <c r="K134">
        <f t="shared" si="7"/>
        <v>6</v>
      </c>
      <c r="L134">
        <f>VLOOKUP(F134,[1]怪物分配!$K$39:$L$71,2,0)</f>
        <v>5053</v>
      </c>
      <c r="N134">
        <f>VLOOKUP(H134,[1]怪物分配!$K$39:$L$71,2,0)</f>
        <v>5020</v>
      </c>
      <c r="P134">
        <f>VLOOKUP(J134,[1]怪物分配!$K$39:$L$71,2,0)</f>
        <v>5021</v>
      </c>
    </row>
    <row r="135" spans="1:16" x14ac:dyDescent="0.15">
      <c r="A135">
        <v>3050</v>
      </c>
      <c r="B135">
        <v>7</v>
      </c>
      <c r="C135">
        <f>HLOOKUP(INDEX([1]怪物分配!$B$39:$B$71,MATCH(F135,[1]怪物分配!$K$39:$K$71,0)),$S$10:$V$11,2,0)+IF(H135&gt;0,HLOOKUP(INDEX([1]怪物分配!$B$39:$B$71,MATCH(H135,[1]怪物分配!$K$39:$K$71,0)),$S$10:$V$11,2,0),0)+IF(J135&gt;0,HLOOKUP(INDEX([1]怪物分配!$B$39:$B$71,MATCH(J135,[1]怪物分配!$K$39:$K$71,0)),$S$10:$V$11,2,0),0)</f>
        <v>12</v>
      </c>
      <c r="D135" s="2">
        <v>7</v>
      </c>
      <c r="E135" s="2">
        <f t="shared" si="8"/>
        <v>750</v>
      </c>
      <c r="F135" s="3">
        <v>13</v>
      </c>
      <c r="G135">
        <f t="shared" si="5"/>
        <v>6</v>
      </c>
      <c r="H135" s="3">
        <v>29</v>
      </c>
      <c r="I135">
        <f t="shared" si="6"/>
        <v>6</v>
      </c>
      <c r="J135" s="3">
        <v>30</v>
      </c>
      <c r="K135">
        <f t="shared" si="7"/>
        <v>6</v>
      </c>
      <c r="L135">
        <f>VLOOKUP(F135,[1]怪物分配!$K$39:$L$71,2,0)</f>
        <v>5053</v>
      </c>
      <c r="N135">
        <f>VLOOKUP(H135,[1]怪物分配!$K$39:$L$71,2,0)</f>
        <v>5014</v>
      </c>
      <c r="P135">
        <f>VLOOKUP(J135,[1]怪物分配!$K$39:$L$71,2,0)</f>
        <v>5046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注释</vt:lpstr>
      <vt:lpstr>辅助表</vt:lpstr>
      <vt:lpstr>硬币表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2017-06-22T10:37:03Z</dcterms:modified>
</cp:coreProperties>
</file>