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4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 RESULT" sheetId="1" state="visible" r:id="rId2"/>
  </sheets>
  <externalReferences>
    <externalReference r:id="rId3"/>
    <externalReference r:id="rId4"/>
    <externalReference r:id="rId5"/>
    <externalReference r:id="rId6"/>
  </externalReferences>
  <definedNames>
    <definedName function="false" hidden="false" localSheetId="0" name="_xlnm.Print_Area" vbProcedure="false">'MAIN RESULT'!$A$2:$HB$108</definedName>
    <definedName function="false" hidden="false" localSheetId="0" name="_xlnm.Print_Titles" vbProcedure="false">'MAIN RESULT'!$A:$A</definedName>
    <definedName function="false" hidden="false" localSheetId="0" name="Excel_BuiltIn__FilterDatabase" vbProcedure="false">'MAIN RESULT'!$GW$3:$HC$77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<sst xmlns="http://schemas.openxmlformats.org/spreadsheetml/2006/main" count="2276" uniqueCount="280">
  <si>
    <t xml:space="preserve">BS (COMPUTER SCIENCE) 2014-2018 CONSOLIDATED RESULT SHEET</t>
  </si>
  <si>
    <t xml:space="preserve">1st SEMESTER</t>
  </si>
  <si>
    <t xml:space="preserve">2nd SEMESTER</t>
  </si>
  <si>
    <t xml:space="preserve">3rd SEMESTER </t>
  </si>
  <si>
    <t xml:space="preserve">4th SEMESTER</t>
  </si>
  <si>
    <t xml:space="preserve">5th SEMESTER</t>
  </si>
  <si>
    <t xml:space="preserve">6th SEMESTER</t>
  </si>
  <si>
    <t xml:space="preserve">7th SEMESTER</t>
  </si>
  <si>
    <t xml:space="preserve">8th SEMESTER</t>
  </si>
  <si>
    <t xml:space="preserve">CONSOLIDATED RESULT </t>
  </si>
  <si>
    <t xml:space="preserve">R.#.</t>
  </si>
  <si>
    <t xml:space="preserve">Name</t>
  </si>
  <si>
    <t xml:space="preserve">FATHER'S NAME</t>
  </si>
  <si>
    <t xml:space="preserve">REGISTRATION NUMBER</t>
  </si>
  <si>
    <t xml:space="preserve">3 Credit Hours</t>
  </si>
  <si>
    <t xml:space="preserve">4 Credit Hours</t>
  </si>
  <si>
    <t xml:space="preserve">2 Credit Hours</t>
  </si>
  <si>
    <t xml:space="preserve">Grand Total 550</t>
  </si>
  <si>
    <t xml:space="preserve">%</t>
  </si>
  <si>
    <t xml:space="preserve">Grade</t>
  </si>
  <si>
    <t xml:space="preserve">GPA</t>
  </si>
  <si>
    <t xml:space="preserve">REMARKS</t>
  </si>
  <si>
    <t xml:space="preserve">STATUS</t>
  </si>
  <si>
    <t xml:space="preserve">Grand Total 500</t>
  </si>
  <si>
    <t xml:space="preserve">CGPA 1st &amp; 2nd Semester</t>
  </si>
  <si>
    <t xml:space="preserve">Grand Total 600</t>
  </si>
  <si>
    <t xml:space="preserve">CGPA 1st, 2nd &amp; 3rd Semester</t>
  </si>
  <si>
    <t xml:space="preserve">Grand Total 400</t>
  </si>
  <si>
    <t xml:space="preserve">CGPA 1st, 2nd, 3rd &amp; 4th Semester</t>
  </si>
  <si>
    <t xml:space="preserve">CGPA 1st, 2nd, 3rd, 4th &amp; 5th Semester</t>
  </si>
  <si>
    <t xml:space="preserve">CGPA 1st, 2nd, 3rd, 4th, 5th &amp; 6th Semester</t>
  </si>
  <si>
    <t xml:space="preserve">CGPA 1st, 2nd, 3rd, 4th, 5th, 6th &amp; 7th Semester</t>
  </si>
  <si>
    <t xml:space="preserve">6 Credit Hours</t>
  </si>
  <si>
    <t xml:space="preserve">Grand Total 4150</t>
  </si>
  <si>
    <t xml:space="preserve">% Age</t>
  </si>
  <si>
    <t xml:space="preserve">CGPA</t>
  </si>
  <si>
    <t xml:space="preserve">STATUS-II</t>
  </si>
  <si>
    <t xml:space="preserve">MT302: DISCRETE STRUCTURES</t>
  </si>
  <si>
    <t xml:space="preserve">CS301: INTRODUCTION TO ICT</t>
  </si>
  <si>
    <t xml:space="preserve">MT301: CALCULUS &amp; ANALYTICAL GEOMETRY</t>
  </si>
  <si>
    <t xml:space="preserve">CS302: PROGRAMMING FUNDAMENTALS</t>
  </si>
  <si>
    <t xml:space="preserve">EG301: ENGLISH COMPOSITION AND COMPREHENSION</t>
  </si>
  <si>
    <t xml:space="preserve">PK301: ISLAMIC STUDIES</t>
  </si>
  <si>
    <t xml:space="preserve">MT303: LINEAR ALGEBRA</t>
  </si>
  <si>
    <t xml:space="preserve">EG303: TECHNICAL AND BUSINESS WRITING</t>
  </si>
  <si>
    <t xml:space="preserve">PK301: PAK STUDIES</t>
  </si>
  <si>
    <t xml:space="preserve">EL301: BASIC ELECTRONICS</t>
  </si>
  <si>
    <t xml:space="preserve">CS304: OBJECT ORIENTED PROGRAMMING</t>
  </si>
  <si>
    <t xml:space="preserve">CS663: DATABASE SYSTEMS</t>
  </si>
  <si>
    <t xml:space="preserve">ST601: MULTIVARIATE CALCULUS</t>
  </si>
  <si>
    <t xml:space="preserve">CS608: COMPUTER ARCHITECTURE AND ORGANIZATION</t>
  </si>
  <si>
    <t xml:space="preserve">CS666: MARKETING</t>
  </si>
  <si>
    <t xml:space="preserve">CS607: MICROPROCESSOR AND ASSEMBLY LANGAUGE</t>
  </si>
  <si>
    <t xml:space="preserve">HUMAN COMPUTER INTERACTION</t>
  </si>
  <si>
    <t xml:space="preserve">PROFESSIONAL PRACTICES</t>
  </si>
  <si>
    <t xml:space="preserve">COMPILER CONSTRUCTION</t>
  </si>
  <si>
    <t xml:space="preserve">INFORMATION SECURITY</t>
  </si>
  <si>
    <t xml:space="preserve">WEB ENGINEERING</t>
  </si>
  <si>
    <t xml:space="preserve">Paper-1</t>
  </si>
  <si>
    <t xml:space="preserve">Paper-2</t>
  </si>
  <si>
    <t xml:space="preserve">Paper-3</t>
  </si>
  <si>
    <t xml:space="preserve">Paper-4</t>
  </si>
  <si>
    <t xml:space="preserve">Paper-5</t>
  </si>
  <si>
    <t xml:space="preserve">Paper-6</t>
  </si>
  <si>
    <t xml:space="preserve">Total 100</t>
  </si>
  <si>
    <t xml:space="preserve">GP</t>
  </si>
  <si>
    <t xml:space="preserve">Total 50</t>
  </si>
  <si>
    <t xml:space="preserve">2014-BS(CS)-01</t>
  </si>
  <si>
    <t xml:space="preserve">Abdul Hameed </t>
  </si>
  <si>
    <t xml:space="preserve">Abdul Qadir </t>
  </si>
  <si>
    <t xml:space="preserve">A</t>
  </si>
  <si>
    <t xml:space="preserve">Dropout in 1st Semester</t>
  </si>
  <si>
    <t xml:space="preserve">2014-BS(CS)-02</t>
  </si>
  <si>
    <t xml:space="preserve">Abdul Raziq </t>
  </si>
  <si>
    <t xml:space="preserve">Haji Agha Muhammad </t>
  </si>
  <si>
    <t xml:space="preserve">2014-BS(CS)-03</t>
  </si>
  <si>
    <t xml:space="preserve">Abdul Samad</t>
  </si>
  <si>
    <t xml:space="preserve">2014-BS(CS)-04</t>
  </si>
  <si>
    <t xml:space="preserve">Abid </t>
  </si>
  <si>
    <t xml:space="preserve">Muhammad Ameen</t>
  </si>
  <si>
    <t xml:space="preserve">2014-BS(CS)-05</t>
  </si>
  <si>
    <t xml:space="preserve">Adil Ahmed </t>
  </si>
  <si>
    <t xml:space="preserve">Abdur Rehman</t>
  </si>
  <si>
    <t xml:space="preserve">2014-BS(CS)-06</t>
  </si>
  <si>
    <t xml:space="preserve">Adil Khan</t>
  </si>
  <si>
    <t xml:space="preserve">Nadir Khan</t>
  </si>
  <si>
    <t xml:space="preserve">2014-BS(CS)-07</t>
  </si>
  <si>
    <t xml:space="preserve">Adnan Gul </t>
  </si>
  <si>
    <t xml:space="preserve">Gul Mohammad</t>
  </si>
  <si>
    <t xml:space="preserve">2014-BS(CS)-08</t>
  </si>
  <si>
    <t xml:space="preserve">Ahmed Khan</t>
  </si>
  <si>
    <t xml:space="preserve">Muhammad Younas</t>
  </si>
  <si>
    <t xml:space="preserve">2014-BS(CS)-09</t>
  </si>
  <si>
    <t xml:space="preserve">Ajab Khan</t>
  </si>
  <si>
    <t xml:space="preserve">Muhammad Ishaq</t>
  </si>
  <si>
    <t xml:space="preserve">2014-BS(CS)-10</t>
  </si>
  <si>
    <t xml:space="preserve">Ali Nawaz </t>
  </si>
  <si>
    <t xml:space="preserve">2014-BS(CS)-11</t>
  </si>
  <si>
    <t xml:space="preserve">Arsalan Ahmed </t>
  </si>
  <si>
    <t xml:space="preserve">Muhammad Hanif</t>
  </si>
  <si>
    <t xml:space="preserve">2014-BS(CS)-12</t>
  </si>
  <si>
    <t xml:space="preserve">Asim Kurd </t>
  </si>
  <si>
    <t xml:space="preserve">Haji Mohammad Hanif </t>
  </si>
  <si>
    <t xml:space="preserve">Dropout in 2nd Semester</t>
  </si>
  <si>
    <t xml:space="preserve">2014-BS(CS)-13</t>
  </si>
  <si>
    <t xml:space="preserve">Aurangzaib</t>
  </si>
  <si>
    <t xml:space="preserve">Muhammmad Siddique</t>
  </si>
  <si>
    <t xml:space="preserve">2014-BS(CS)-14</t>
  </si>
  <si>
    <t xml:space="preserve">Daniyal Tariq</t>
  </si>
  <si>
    <t xml:space="preserve">Tariq Mehmood </t>
  </si>
  <si>
    <t xml:space="preserve">2014-BS(CS)-15</t>
  </si>
  <si>
    <t xml:space="preserve">Ehsan Ullah</t>
  </si>
  <si>
    <t xml:space="preserve">Shams-Ul-Haq</t>
  </si>
  <si>
    <t xml:space="preserve">2014-BS(CS)-16</t>
  </si>
  <si>
    <t xml:space="preserve">Farah Naz</t>
  </si>
  <si>
    <t xml:space="preserve">Abdul Waheed </t>
  </si>
  <si>
    <t xml:space="preserve">2014-BS(CS)-17</t>
  </si>
  <si>
    <t xml:space="preserve">Farhad Jamaldini</t>
  </si>
  <si>
    <t xml:space="preserve">Jiand Khan Jamaldini</t>
  </si>
  <si>
    <t xml:space="preserve">2014-BS(CS)-18</t>
  </si>
  <si>
    <t xml:space="preserve">Fayaz Ullah</t>
  </si>
  <si>
    <t xml:space="preserve">Saif Ullah</t>
  </si>
  <si>
    <t xml:space="preserve">2014-BS(CS)-19</t>
  </si>
  <si>
    <t xml:space="preserve">Fiza Chaudhary </t>
  </si>
  <si>
    <t xml:space="preserve">Babar Ali</t>
  </si>
  <si>
    <t xml:space="preserve">2014-BS(CS)-20</t>
  </si>
  <si>
    <t xml:space="preserve">Ghulam Farooq</t>
  </si>
  <si>
    <t xml:space="preserve">Liaqat Ali</t>
  </si>
  <si>
    <t xml:space="preserve">2014-BS(CS)-21</t>
  </si>
  <si>
    <t xml:space="preserve">Habib Ullah</t>
  </si>
  <si>
    <t xml:space="preserve">Haji Akhter Muhammad </t>
  </si>
  <si>
    <t xml:space="preserve">2014-BS(CS)-22</t>
  </si>
  <si>
    <t xml:space="preserve">Hamid Saleem</t>
  </si>
  <si>
    <t xml:space="preserve">Muhammad Saleem</t>
  </si>
  <si>
    <t xml:space="preserve">2014-BS(CS)-23</t>
  </si>
  <si>
    <t xml:space="preserve">Hawal Khan</t>
  </si>
  <si>
    <t xml:space="preserve">Muhammad Nawaz</t>
  </si>
  <si>
    <t xml:space="preserve">2014-BS(CS)-24</t>
  </si>
  <si>
    <t xml:space="preserve">Irshad Ali</t>
  </si>
  <si>
    <t xml:space="preserve">Peerain</t>
  </si>
  <si>
    <t xml:space="preserve">2014-BS(CS)-25</t>
  </si>
  <si>
    <t xml:space="preserve">Jahan Zaib</t>
  </si>
  <si>
    <t xml:space="preserve">Mohammad Rafiq</t>
  </si>
  <si>
    <t xml:space="preserve">2014-BS(CS)-26</t>
  </si>
  <si>
    <t xml:space="preserve">Muhammad Essa</t>
  </si>
  <si>
    <t xml:space="preserve">Dropout in 3rd Semester</t>
  </si>
  <si>
    <t xml:space="preserve">2014-BS(CS)-27</t>
  </si>
  <si>
    <t xml:space="preserve">Jahanzaib Khan</t>
  </si>
  <si>
    <t xml:space="preserve">Dr. Asmat Ullah Kakar</t>
  </si>
  <si>
    <t xml:space="preserve">2014-BS(CS)-28</t>
  </si>
  <si>
    <t xml:space="preserve">Jamal Khan</t>
  </si>
  <si>
    <t xml:space="preserve">Muhammad Umar </t>
  </si>
  <si>
    <t xml:space="preserve">2014-BS(CS)-29</t>
  </si>
  <si>
    <t xml:space="preserve">Jawad Ahmed </t>
  </si>
  <si>
    <t xml:space="preserve">Fakhar Ud Din</t>
  </si>
  <si>
    <t xml:space="preserve">2014-BS(CS)-30</t>
  </si>
  <si>
    <t xml:space="preserve">Kaleem Ullah</t>
  </si>
  <si>
    <t xml:space="preserve">Ghulam Ullah</t>
  </si>
  <si>
    <t xml:space="preserve">2014-BS(CS)-31</t>
  </si>
  <si>
    <t xml:space="preserve">Khizar Hayat </t>
  </si>
  <si>
    <t xml:space="preserve">Muhammad Farooq</t>
  </si>
  <si>
    <t xml:space="preserve">2014-BS(CS)-32</t>
  </si>
  <si>
    <t xml:space="preserve">Lajwar Khan</t>
  </si>
  <si>
    <t xml:space="preserve">Haji Ramzan</t>
  </si>
  <si>
    <t xml:space="preserve">2014-BS(CS)-33</t>
  </si>
  <si>
    <t xml:space="preserve">Majid Ahmed </t>
  </si>
  <si>
    <t xml:space="preserve">Dad Muhammad </t>
  </si>
  <si>
    <t xml:space="preserve">Dropout in 7th Semester</t>
  </si>
  <si>
    <t xml:space="preserve">2014-BS(CS)-34</t>
  </si>
  <si>
    <t xml:space="preserve">Mohammad Shoaib</t>
  </si>
  <si>
    <t xml:space="preserve">Taj Mohammad</t>
  </si>
  <si>
    <t xml:space="preserve">2014-BS(CS)-35</t>
  </si>
  <si>
    <t xml:space="preserve">Muhammad Aftab Ayaz</t>
  </si>
  <si>
    <t xml:space="preserve">Muhammad Ayaz</t>
  </si>
  <si>
    <t xml:space="preserve">2014-BS(CS)-36</t>
  </si>
  <si>
    <t xml:space="preserve">Muhammad Asif</t>
  </si>
  <si>
    <t xml:space="preserve">2014-BS(CS)-37</t>
  </si>
  <si>
    <t xml:space="preserve">Muhammad Bashir</t>
  </si>
  <si>
    <t xml:space="preserve">Lal Khan</t>
  </si>
  <si>
    <t xml:space="preserve">2014-BS(CS)-38</t>
  </si>
  <si>
    <t xml:space="preserve">Muhammad Essa Khan</t>
  </si>
  <si>
    <t xml:space="preserve">Muhammad Mazhar Khan</t>
  </si>
  <si>
    <t xml:space="preserve">2014-BS(CS)-39</t>
  </si>
  <si>
    <t xml:space="preserve">Muhammad Shoaib Ahmed</t>
  </si>
  <si>
    <t xml:space="preserve">Abdul Nabi</t>
  </si>
  <si>
    <t xml:space="preserve">2014-BS(CS)-40</t>
  </si>
  <si>
    <t xml:space="preserve">Muhammad Usman</t>
  </si>
  <si>
    <t xml:space="preserve">Azhar Farooq</t>
  </si>
  <si>
    <t xml:space="preserve">2014-BS(CS)-41</t>
  </si>
  <si>
    <t xml:space="preserve">Mukhtiar Ahmed </t>
  </si>
  <si>
    <t xml:space="preserve">Fateh Muhammad </t>
  </si>
  <si>
    <t xml:space="preserve">2014-BS(CS)-42</t>
  </si>
  <si>
    <t xml:space="preserve">Naseer Ahmed</t>
  </si>
  <si>
    <t xml:space="preserve">Ameer Mohammad </t>
  </si>
  <si>
    <t xml:space="preserve">2014-BS(CS)-43</t>
  </si>
  <si>
    <t xml:space="preserve">Nasir Ahmed </t>
  </si>
  <si>
    <t xml:space="preserve">Naseer Ahmed </t>
  </si>
  <si>
    <t xml:space="preserve">2014-BS(CS)-44</t>
  </si>
  <si>
    <t xml:space="preserve">Abdul Sattar</t>
  </si>
  <si>
    <t xml:space="preserve">2014-BS(CS)-45</t>
  </si>
  <si>
    <t xml:space="preserve">Rehmat Ullah</t>
  </si>
  <si>
    <t xml:space="preserve">Mohammad Usman</t>
  </si>
  <si>
    <t xml:space="preserve">2014-BS(CS)-46</t>
  </si>
  <si>
    <t xml:space="preserve">Rustam Khan</t>
  </si>
  <si>
    <t xml:space="preserve">Taj Uddin</t>
  </si>
  <si>
    <t xml:space="preserve">2014-BS(CS)-47</t>
  </si>
  <si>
    <t xml:space="preserve">Saad Mehmood Saif </t>
  </si>
  <si>
    <t xml:space="preserve">Khalid Mehmood Saif</t>
  </si>
  <si>
    <t xml:space="preserve">2014-BS(CS)-48</t>
  </si>
  <si>
    <t xml:space="preserve">Saadullah Khan</t>
  </si>
  <si>
    <t xml:space="preserve">Muhammad Nasim</t>
  </si>
  <si>
    <t xml:space="preserve">2014-BS(CS)-49</t>
  </si>
  <si>
    <t xml:space="preserve">Saima Sagheer </t>
  </si>
  <si>
    <t xml:space="preserve">Sagheer Hussain</t>
  </si>
  <si>
    <t xml:space="preserve">2014-BS(CS)-50</t>
  </si>
  <si>
    <t xml:space="preserve">Sakandar Khan</t>
  </si>
  <si>
    <t xml:space="preserve">Ghulam Sarwar</t>
  </si>
  <si>
    <t xml:space="preserve">2014-BS(CS)-51</t>
  </si>
  <si>
    <t xml:space="preserve">Salman  </t>
  </si>
  <si>
    <t xml:space="preserve">Saleem</t>
  </si>
  <si>
    <t xml:space="preserve">2014-BS(CS)-52</t>
  </si>
  <si>
    <t xml:space="preserve">Shah Zaib</t>
  </si>
  <si>
    <t xml:space="preserve">Abdul Nabi khwaja Khail</t>
  </si>
  <si>
    <t xml:space="preserve">2014-BS(CS)-53</t>
  </si>
  <si>
    <t xml:space="preserve">Shah Zaib Khan</t>
  </si>
  <si>
    <t xml:space="preserve">Haji Nadir Khan</t>
  </si>
  <si>
    <t xml:space="preserve">2014-BS(CS)-54</t>
  </si>
  <si>
    <t xml:space="preserve">Shahbaz Qayyum</t>
  </si>
  <si>
    <t xml:space="preserve">Abdul Qayyum</t>
  </si>
  <si>
    <t xml:space="preserve">2014-BS(CS)-55</t>
  </si>
  <si>
    <t xml:space="preserve">Shahida Perveen</t>
  </si>
  <si>
    <t xml:space="preserve">Ashiq Hussain</t>
  </si>
  <si>
    <t xml:space="preserve">2014-BS(CS)-56</t>
  </si>
  <si>
    <t xml:space="preserve">Shan Zaib</t>
  </si>
  <si>
    <t xml:space="preserve">2014-BS(CS)-57</t>
  </si>
  <si>
    <t xml:space="preserve">Sher Ahmed </t>
  </si>
  <si>
    <t xml:space="preserve">Dawood Khan</t>
  </si>
  <si>
    <t xml:space="preserve">2014-BS(CS)-58</t>
  </si>
  <si>
    <t xml:space="preserve">Sidra Majeed</t>
  </si>
  <si>
    <t xml:space="preserve">Abdul Majeed </t>
  </si>
  <si>
    <t xml:space="preserve">2014-BS(CS)-59</t>
  </si>
  <si>
    <t xml:space="preserve">Umar </t>
  </si>
  <si>
    <t xml:space="preserve">Muhammad </t>
  </si>
  <si>
    <t xml:space="preserve">2014-BS(CS)-60</t>
  </si>
  <si>
    <t xml:space="preserve">Umer  Shah </t>
  </si>
  <si>
    <t xml:space="preserve">Haji Naik Muhammad </t>
  </si>
  <si>
    <t xml:space="preserve">2014-BS(CS)-61</t>
  </si>
  <si>
    <t xml:space="preserve">Umir Akbar</t>
  </si>
  <si>
    <t xml:space="preserve">Muhammad Akbar</t>
  </si>
  <si>
    <t xml:space="preserve">2014-BS(CS)-62</t>
  </si>
  <si>
    <t xml:space="preserve">Wajiha Kanwal</t>
  </si>
  <si>
    <t xml:space="preserve">Saghir Hussain</t>
  </si>
  <si>
    <t xml:space="preserve">2014-BS(CS)-63</t>
  </si>
  <si>
    <t xml:space="preserve">Waqas Khan</t>
  </si>
  <si>
    <t xml:space="preserve">Mohammad Yousaf</t>
  </si>
  <si>
    <t xml:space="preserve">2014-BS(CS)-64</t>
  </si>
  <si>
    <t xml:space="preserve">Zakir Majeed </t>
  </si>
  <si>
    <t xml:space="preserve">Abdul Majeed</t>
  </si>
  <si>
    <t xml:space="preserve">2014-BS(CS)-65</t>
  </si>
  <si>
    <t xml:space="preserve">Zalamy Khan</t>
  </si>
  <si>
    <t xml:space="preserve">Abdul Haleem</t>
  </si>
  <si>
    <t xml:space="preserve">2014-BS(CS)-66</t>
  </si>
  <si>
    <t xml:space="preserve">Abdullah Baloch</t>
  </si>
  <si>
    <t xml:space="preserve">Rehmat Ullah Baloch</t>
  </si>
  <si>
    <t xml:space="preserve">2014-BS(CS)-67</t>
  </si>
  <si>
    <t xml:space="preserve">Hanook Masih</t>
  </si>
  <si>
    <t xml:space="preserve">Eric Masih</t>
  </si>
  <si>
    <t xml:space="preserve">2014-BS(CS)-68</t>
  </si>
  <si>
    <t xml:space="preserve">Aimal Khan</t>
  </si>
  <si>
    <t xml:space="preserve">Abdul Wadood</t>
  </si>
  <si>
    <t xml:space="preserve">2014-BS(CS)-69</t>
  </si>
  <si>
    <t xml:space="preserve">Riaz Rafique</t>
  </si>
  <si>
    <t xml:space="preserve">Rafique</t>
  </si>
  <si>
    <t xml:space="preserve">2014-BS(CS)-71</t>
  </si>
  <si>
    <t xml:space="preserve">Rahila Raheem</t>
  </si>
  <si>
    <t xml:space="preserve">Muhammad Raheem</t>
  </si>
  <si>
    <t xml:space="preserve">Is ka Result Alag banaya hain.</t>
  </si>
  <si>
    <r>
      <rPr>
        <b val="true"/>
        <sz val="16"/>
        <rFont val="Arial"/>
        <family val="2"/>
      </rPr>
      <t xml:space="preserve">Note</t>
    </r>
    <r>
      <rPr>
        <sz val="14"/>
        <rFont val="Arial"/>
        <family val="2"/>
      </rPr>
      <t xml:space="preserve">: The highlighted students appeared in the Special Examination held in April 03, 2017 in BS(CS) 2nd Semester, and their marks added in their 2nd semester result.</t>
    </r>
  </si>
  <si>
    <r>
      <rPr>
        <b val="true"/>
        <sz val="16"/>
        <rFont val="Arial"/>
        <family val="2"/>
      </rPr>
      <t xml:space="preserve">Note</t>
    </r>
    <r>
      <rPr>
        <sz val="14"/>
        <rFont val="Arial"/>
        <family val="2"/>
      </rPr>
      <t xml:space="preserve">: The highlighted student was dropout due to he was abcent in the 3rd semester terminal exam. Dr. Abdul Basit got permission.</t>
    </r>
  </si>
  <si>
    <r>
      <rPr>
        <b val="true"/>
        <sz val="16"/>
        <rFont val="Arial"/>
        <family val="2"/>
      </rPr>
      <t xml:space="preserve">Note</t>
    </r>
    <r>
      <rPr>
        <sz val="14"/>
        <rFont val="Arial"/>
        <family val="2"/>
      </rPr>
      <t xml:space="preserve">: The highlighted student appeared in the Reappear Examination held in May 21, 2018.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</si>
</sst>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0"/>
  </numFmts>
  <fonts count="15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Arial"/>
      <family val="2"/>
    </font>
    <font>
      <b val="true"/>
      <sz val="14"/>
      <name val="Arial"/>
      <family val="2"/>
    </font>
    <font>
      <b val="true"/>
      <sz val="16"/>
      <name val="Arial"/>
      <family val="2"/>
    </font>
    <font>
      <b val="true"/>
      <sz val="11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2"/>
      <color rgb="FF000000"/>
      <name val="Arial"/>
      <family val="2"/>
    </font>
    <font>
      <sz val="16"/>
      <name val="Arial"/>
      <family val="2"/>
    </font>
    <font>
      <b val="true"/>
      <sz val="14"/>
      <color rgb="FF000000"/>
      <name val="Arial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FFCC00"/>
      </patternFill>
    </fill>
    <fill>
      <patternFill patternType="solid">
        <fgColor rgb="FFFF8080"/>
        <bgColor rgb="FFFF99CC"/>
      </patternFill>
    </fill>
    <fill>
      <patternFill patternType="solid">
        <fgColor rgb="FFC0C0C0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00CCFF"/>
        <bgColor rgb="FF33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/>
      <bottom style="medium">
        <color rgb="FF3D3D3D"/>
      </bottom>
      <diagonal/>
    </border>
    <border diagonalUp="false" diagonalDown="false">
      <left style="medium">
        <color rgb="FF3D3D3D"/>
      </left>
      <right/>
      <top/>
      <bottom style="medium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/>
      <diagonal/>
    </border>
    <border diagonalUp="false" diagonalDown="false">
      <left/>
      <right/>
      <top style="medium">
        <color rgb="FF3D3D3D"/>
      </top>
      <bottom style="medium">
        <color rgb="FF3D3D3D"/>
      </bottom>
      <diagonal/>
    </border>
    <border diagonalUp="false" diagonalDown="false"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imran/backup/pythonExcel/BS(CS)%202014-18%20SEMESTER-3%20(OK)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imran/backup/pythonExcel/BS(CS)%202014-18%20SEMESTER-5%20(OK)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home/imran/backup/pythonExcel/BS(CS)%202014-18%20SEMESTER-6%20(OK).xls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home/imran/backup/pythonExcel/BS(CS)%202014-18%20SEMESTER-8%20(OK)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ETAIL"/>
      <sheetName val="Sheet1"/>
    </sheetNames>
    <sheetDataSet>
      <sheetData sheetId="0"/>
      <sheetData sheetId="1">
        <row r="7">
          <cell r="D7" t="str">
            <v>DATA STRUCTURE AND ALGORITHMS</v>
          </cell>
        </row>
        <row r="7">
          <cell r="J7" t="str">
            <v>PROBABILITY AND STATISTICS</v>
          </cell>
        </row>
        <row r="7">
          <cell r="P7" t="str">
            <v>COMMUNICATION SKILLS</v>
          </cell>
        </row>
        <row r="7">
          <cell r="V7" t="str">
            <v>DIGITAL LOGIC DESIGN</v>
          </cell>
        </row>
        <row r="7">
          <cell r="AB7" t="str">
            <v>FINANCIAL ACCOUNTING         (UNIVERSITY ELECTIVE-II)</v>
          </cell>
        </row>
        <row r="7">
          <cell r="AH7" t="str">
            <v>HUMAN RESOURCE MANAGEMENT (UNIVERSITY ELECTIVE-II)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ETAIL"/>
    </sheetNames>
    <sheetDataSet>
      <sheetData sheetId="0"/>
      <sheetData sheetId="1">
        <row r="7">
          <cell r="D7" t="str">
            <v>DESIGN AND ANALYSIS OF ALGORITHMS</v>
          </cell>
        </row>
        <row r="7">
          <cell r="J7" t="str">
            <v>OPERATING SYSTEMS</v>
          </cell>
        </row>
        <row r="7">
          <cell r="P7" t="str">
            <v>THEORY OF AUTOMATA</v>
          </cell>
        </row>
        <row r="7">
          <cell r="V7" t="str">
            <v>FINANCIAL MANAGEMENT</v>
          </cell>
        </row>
        <row r="7">
          <cell r="AB7" t="str">
            <v>DIFFERENTIAL EQUATIONS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ETAIL"/>
    </sheetNames>
    <sheetDataSet>
      <sheetData sheetId="0"/>
      <sheetData sheetId="1">
        <row r="7">
          <cell r="D7" t="str">
            <v>INTRODUCTION TO SOFTWARE ENGINEERING</v>
          </cell>
        </row>
        <row r="7">
          <cell r="J7" t="str">
            <v>DATA COMMUNICATIONS AND COMPUTER NETWORKS</v>
          </cell>
        </row>
        <row r="7">
          <cell r="P7" t="str">
            <v>ARTIFICIAL INTELLIGENCE</v>
          </cell>
        </row>
        <row r="7">
          <cell r="V7" t="str">
            <v>DATA MINING</v>
          </cell>
        </row>
        <row r="7">
          <cell r="AB7" t="str">
            <v>INTRODUCTION TO COMPUTER VISION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ETAIL"/>
    </sheetNames>
    <sheetDataSet>
      <sheetData sheetId="0"/>
      <sheetData sheetId="1">
        <row r="7">
          <cell r="D7" t="str">
            <v>DATA WAREHOUSING AND DATA MINING</v>
          </cell>
        </row>
        <row r="7">
          <cell r="J7" t="str">
            <v>INTRODUCTION TO INFORMATION RETRIEVAL AND NLP</v>
          </cell>
        </row>
        <row r="7">
          <cell r="P7" t="str">
            <v>NUMERICAL COMPUTING</v>
          </cell>
        </row>
        <row r="7">
          <cell r="V7" t="str">
            <v>INTRODUCTION TO MACHINE LEARNING</v>
          </cell>
        </row>
        <row r="7">
          <cell r="AB7" t="str">
            <v>FINAL PROJECT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F103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70" zoomScalePageLayoutView="100" workbookViewId="0">
      <pane xSplit="5" ySplit="7" topLeftCell="GY8" activePane="bottomRight" state="frozen"/>
      <selection pane="topLeft" activeCell="A1" activeCellId="0" sqref="A1"/>
      <selection pane="topRight" activeCell="GY1" activeCellId="0" sqref="GY1"/>
      <selection pane="bottomLeft" activeCell="A8" activeCellId="0" sqref="A8"/>
      <selection pane="bottomRight" activeCell="HA3" activeCellId="0" sqref="HA3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21.11"/>
    <col collapsed="false" customWidth="true" hidden="false" outlineLevel="0" max="2" min="2" style="0" width="28.82"/>
    <col collapsed="false" customWidth="true" hidden="false" outlineLevel="0" max="3" min="3" style="0" width="27.11"/>
    <col collapsed="false" customWidth="true" hidden="true" outlineLevel="0" max="4" min="4" style="0" width="18.83"/>
    <col collapsed="false" customWidth="true" hidden="true" outlineLevel="0" max="5" min="5" style="0" width="10.27"/>
    <col collapsed="false" customWidth="true" hidden="false" outlineLevel="0" max="6" min="6" style="0" width="21.97"/>
    <col collapsed="false" customWidth="true" hidden="false" outlineLevel="0" max="18" min="7" style="0" width="8.69"/>
    <col collapsed="false" customWidth="true" hidden="false" outlineLevel="0" max="19" min="19" style="1" width="8.4"/>
    <col collapsed="false" customWidth="true" hidden="false" outlineLevel="0" max="20" min="20" style="1" width="8.27"/>
    <col collapsed="false" customWidth="true" hidden="false" outlineLevel="0" max="21" min="21" style="1" width="7.84"/>
    <col collapsed="false" customWidth="true" hidden="false" outlineLevel="0" max="22" min="22" style="1" width="8.55"/>
    <col collapsed="false" customWidth="true" hidden="false" outlineLevel="0" max="23" min="23" style="0" width="56.5"/>
    <col collapsed="false" customWidth="true" hidden="false" outlineLevel="0" max="24" min="24" style="0" width="47.94"/>
    <col collapsed="false" customWidth="true" hidden="false" outlineLevel="0" max="34" min="25" style="0" width="8.69"/>
    <col collapsed="false" customWidth="true" hidden="false" outlineLevel="0" max="35" min="35" style="2" width="8.4"/>
    <col collapsed="false" customWidth="true" hidden="false" outlineLevel="0" max="36" min="36" style="2" width="8.27"/>
    <col collapsed="false" customWidth="true" hidden="false" outlineLevel="0" max="37" min="37" style="2" width="7.84"/>
    <col collapsed="false" customWidth="true" hidden="false" outlineLevel="0" max="38" min="38" style="2" width="7.41"/>
    <col collapsed="false" customWidth="true" hidden="false" outlineLevel="0" max="39" min="39" style="0" width="28.53"/>
    <col collapsed="false" customWidth="true" hidden="false" outlineLevel="0" max="40" min="40" style="0" width="40.37"/>
    <col collapsed="false" customWidth="true" hidden="false" outlineLevel="0" max="41" min="41" style="0" width="13.12"/>
    <col collapsed="false" customWidth="true" hidden="false" outlineLevel="0" max="53" min="42" style="0" width="8.69"/>
    <col collapsed="false" customWidth="true" hidden="false" outlineLevel="0" max="54" min="54" style="1" width="8.4"/>
    <col collapsed="false" customWidth="true" hidden="false" outlineLevel="0" max="55" min="55" style="1" width="8.69"/>
    <col collapsed="false" customWidth="true" hidden="false" outlineLevel="0" max="56" min="56" style="1" width="8.4"/>
    <col collapsed="false" customWidth="true" hidden="false" outlineLevel="0" max="57" min="57" style="1" width="7.84"/>
    <col collapsed="false" customWidth="true" hidden="false" outlineLevel="0" max="58" min="58" style="0" width="22.96"/>
    <col collapsed="false" customWidth="true" hidden="false" outlineLevel="0" max="59" min="59" style="0" width="47.94"/>
    <col collapsed="false" customWidth="true" hidden="false" outlineLevel="0" max="60" min="60" style="0" width="12.98"/>
    <col collapsed="false" customWidth="true" hidden="false" outlineLevel="0" max="68" min="61" style="0" width="8.69"/>
    <col collapsed="false" customWidth="true" hidden="false" outlineLevel="0" max="69" min="69" style="0" width="9.84"/>
    <col collapsed="false" customWidth="true" hidden="false" outlineLevel="0" max="70" min="70" style="0" width="9.69"/>
    <col collapsed="false" customWidth="true" hidden="false" outlineLevel="0" max="71" min="71" style="1" width="10.4"/>
    <col collapsed="false" customWidth="true" hidden="false" outlineLevel="0" max="72" min="72" style="1" width="8.27"/>
    <col collapsed="false" customWidth="true" hidden="false" outlineLevel="0" max="73" min="73" style="1" width="8.4"/>
    <col collapsed="false" customWidth="true" hidden="false" outlineLevel="0" max="74" min="74" style="1" width="8.84"/>
    <col collapsed="false" customWidth="true" hidden="false" outlineLevel="0" max="75" min="75" style="0" width="26.11"/>
    <col collapsed="false" customWidth="true" hidden="true" outlineLevel="0" max="87" min="76" style="0" width="8.69"/>
    <col collapsed="false" customWidth="true" hidden="true" outlineLevel="0" max="88" min="88" style="1" width="11.55"/>
    <col collapsed="false" customWidth="true" hidden="true" outlineLevel="0" max="89" min="89" style="1" width="5.28"/>
    <col collapsed="false" customWidth="true" hidden="true" outlineLevel="0" max="90" min="90" style="1" width="7.84"/>
    <col collapsed="false" customWidth="true" hidden="true" outlineLevel="0" max="91" min="91" style="1" width="6.69"/>
    <col collapsed="false" customWidth="true" hidden="true" outlineLevel="0" max="92" min="92" style="0" width="43.94"/>
    <col collapsed="false" customWidth="true" hidden="true" outlineLevel="0" max="102" min="93" style="0" width="8.69"/>
    <col collapsed="false" customWidth="true" hidden="true" outlineLevel="0" max="103" min="103" style="1" width="10.98"/>
    <col collapsed="false" customWidth="true" hidden="true" outlineLevel="0" max="104" min="104" style="1" width="4.56"/>
    <col collapsed="false" customWidth="true" hidden="true" outlineLevel="0" max="105" min="105" style="1" width="8.4"/>
    <col collapsed="false" customWidth="true" hidden="true" outlineLevel="0" max="106" min="106" style="1" width="8.27"/>
    <col collapsed="false" customWidth="true" hidden="true" outlineLevel="0" max="107" min="107" style="0" width="34.24"/>
    <col collapsed="false" customWidth="true" hidden="true" outlineLevel="0" max="115" min="108" style="0" width="8.69"/>
    <col collapsed="false" customWidth="true" hidden="true" outlineLevel="0" max="116" min="116" style="1" width="8.4"/>
    <col collapsed="false" customWidth="true" hidden="true" outlineLevel="0" max="117" min="117" style="1" width="4.56"/>
    <col collapsed="false" customWidth="true" hidden="true" outlineLevel="0" max="118" min="118" style="1" width="7.84"/>
    <col collapsed="false" customWidth="true" hidden="true" outlineLevel="0" max="119" min="119" style="1" width="8.27"/>
    <col collapsed="false" customWidth="true" hidden="true" outlineLevel="0" max="120" min="120" style="0" width="44.37"/>
    <col collapsed="false" customWidth="true" hidden="true" outlineLevel="0" max="130" min="121" style="0" width="8.69"/>
    <col collapsed="false" customWidth="true" hidden="true" outlineLevel="0" max="131" min="131" style="2" width="11.55"/>
    <col collapsed="false" customWidth="true" hidden="true" outlineLevel="0" max="132" min="132" style="2" width="5.28"/>
    <col collapsed="false" customWidth="true" hidden="true" outlineLevel="0" max="133" min="133" style="2" width="8.4"/>
    <col collapsed="false" customWidth="true" hidden="true" outlineLevel="0" max="134" min="134" style="2" width="7.69"/>
    <col collapsed="false" customWidth="true" hidden="true" outlineLevel="0" max="135" min="135" style="0" width="22.26"/>
    <col collapsed="false" customWidth="true" hidden="false" outlineLevel="0" max="136" min="136" style="0" width="17.68"/>
    <col collapsed="false" customWidth="true" hidden="false" outlineLevel="0" max="137" min="137" style="0" width="14.69"/>
    <col collapsed="false" customWidth="true" hidden="false" outlineLevel="0" max="145" min="138" style="0" width="8.69"/>
    <col collapsed="false" customWidth="true" hidden="false" outlineLevel="0" max="146" min="146" style="0" width="9.69"/>
    <col collapsed="false" customWidth="true" hidden="false" outlineLevel="0" max="147" min="147" style="0" width="10.12"/>
    <col collapsed="false" customWidth="true" hidden="false" outlineLevel="0" max="148" min="148" style="0" width="9.98"/>
    <col collapsed="false" customWidth="true" hidden="false" outlineLevel="0" max="149" min="149" style="0" width="8.27"/>
    <col collapsed="false" customWidth="true" hidden="false" outlineLevel="0" max="150" min="150" style="0" width="7.84"/>
    <col collapsed="false" customWidth="true" hidden="false" outlineLevel="0" max="151" min="151" style="0" width="8.13"/>
    <col collapsed="false" customWidth="true" hidden="false" outlineLevel="0" max="152" min="152" style="0" width="25.11"/>
    <col collapsed="false" customWidth="true" hidden="false" outlineLevel="0" max="153" min="153" style="0" width="47.94"/>
    <col collapsed="false" customWidth="true" hidden="false" outlineLevel="0" max="154" min="154" style="0" width="17.4"/>
    <col collapsed="false" customWidth="true" hidden="false" outlineLevel="0" max="156" min="155" style="0" width="8.69"/>
    <col collapsed="false" customWidth="true" hidden="false" outlineLevel="0" max="157" min="157" style="0" width="9.84"/>
    <col collapsed="false" customWidth="true" hidden="false" outlineLevel="0" max="164" min="158" style="0" width="8.69"/>
    <col collapsed="false" customWidth="true" hidden="false" outlineLevel="0" max="165" min="165" style="0" width="9.13"/>
    <col collapsed="false" customWidth="true" hidden="false" outlineLevel="0" max="166" min="166" style="0" width="8.27"/>
    <col collapsed="false" customWidth="true" hidden="false" outlineLevel="0" max="167" min="167" style="0" width="7.84"/>
    <col collapsed="false" customWidth="true" hidden="false" outlineLevel="0" max="168" min="168" style="0" width="9.27"/>
    <col collapsed="false" customWidth="true" hidden="false" outlineLevel="0" max="169" min="169" style="0" width="25.11"/>
    <col collapsed="false" customWidth="true" hidden="false" outlineLevel="0" max="170" min="170" style="0" width="47.94"/>
    <col collapsed="false" customWidth="true" hidden="false" outlineLevel="0" max="171" min="171" style="0" width="14.69"/>
    <col collapsed="false" customWidth="true" hidden="false" outlineLevel="0" max="182" min="172" style="0" width="8.69"/>
    <col collapsed="false" customWidth="true" hidden="false" outlineLevel="0" max="183" min="183" style="0" width="8.27"/>
    <col collapsed="false" customWidth="true" hidden="false" outlineLevel="0" max="184" min="184" style="0" width="7.84"/>
    <col collapsed="false" customWidth="true" hidden="false" outlineLevel="0" max="185" min="185" style="0" width="7.27"/>
    <col collapsed="false" customWidth="true" hidden="false" outlineLevel="0" max="186" min="186" style="0" width="61.49"/>
    <col collapsed="false" customWidth="true" hidden="false" outlineLevel="0" max="187" min="187" style="0" width="47.94"/>
    <col collapsed="false" customWidth="true" hidden="false" outlineLevel="0" max="188" min="188" style="0" width="19.26"/>
    <col collapsed="false" customWidth="true" hidden="false" outlineLevel="0" max="198" min="189" style="0" width="8.69"/>
    <col collapsed="false" customWidth="true" hidden="false" outlineLevel="0" max="199" min="199" style="0" width="11.27"/>
    <col collapsed="false" customWidth="true" hidden="false" outlineLevel="0" max="200" min="200" style="0" width="8.27"/>
    <col collapsed="false" customWidth="true" hidden="false" outlineLevel="0" max="201" min="201" style="0" width="7.84"/>
    <col collapsed="false" customWidth="true" hidden="false" outlineLevel="0" max="202" min="202" style="0" width="7.27"/>
    <col collapsed="false" customWidth="true" hidden="false" outlineLevel="0" max="203" min="203" style="0" width="24.26"/>
    <col collapsed="false" customWidth="true" hidden="false" outlineLevel="0" max="204" min="204" style="0" width="47.94"/>
    <col collapsed="false" customWidth="true" hidden="false" outlineLevel="0" max="205" min="205" style="0" width="11.27"/>
    <col collapsed="false" customWidth="true" hidden="false" outlineLevel="0" max="206" min="206" style="0" width="10.27"/>
    <col collapsed="false" customWidth="true" hidden="false" outlineLevel="0" max="207" min="207" style="0" width="9.98"/>
    <col collapsed="false" customWidth="true" hidden="false" outlineLevel="0" max="208" min="208" style="0" width="12.27"/>
    <col collapsed="false" customWidth="true" hidden="false" outlineLevel="0" max="209" min="209" style="0" width="16.4"/>
    <col collapsed="false" customWidth="true" hidden="false" outlineLevel="0" max="210" min="210" style="0" width="18.68"/>
    <col collapsed="false" customWidth="true" hidden="false" outlineLevel="0" max="211" min="211" style="0" width="36.81"/>
  </cols>
  <sheetData>
    <row r="1" customFormat="false" ht="13.5" hidden="false" customHeight="false" outlineLevel="0" collapsed="false">
      <c r="A1" s="3"/>
    </row>
    <row r="2" s="8" customFormat="true" ht="30.75" hidden="false" customHeight="true" outlineLevel="0" collapsed="false">
      <c r="A2" s="4" t="s">
        <v>0</v>
      </c>
      <c r="B2" s="4"/>
      <c r="C2" s="4"/>
      <c r="D2" s="4"/>
      <c r="E2" s="4"/>
      <c r="F2" s="4"/>
      <c r="G2" s="4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 t="s">
        <v>2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 t="s">
        <v>3</v>
      </c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 t="s">
        <v>4</v>
      </c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 t="s">
        <v>5</v>
      </c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 t="s">
        <v>6</v>
      </c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5" t="s">
        <v>7</v>
      </c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4" t="s">
        <v>8</v>
      </c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6" t="s">
        <v>9</v>
      </c>
      <c r="GX2" s="6"/>
      <c r="GY2" s="6"/>
      <c r="GZ2" s="6"/>
      <c r="HA2" s="6"/>
      <c r="HB2" s="6"/>
      <c r="HC2" s="7"/>
    </row>
    <row r="3" s="8" customFormat="true" ht="18.75" hidden="false" customHeight="true" outlineLevel="0" collapsed="false">
      <c r="A3" s="4" t="s">
        <v>10</v>
      </c>
      <c r="B3" s="4" t="s">
        <v>11</v>
      </c>
      <c r="C3" s="4" t="s">
        <v>12</v>
      </c>
      <c r="D3" s="9"/>
      <c r="E3" s="9"/>
      <c r="F3" s="10" t="s">
        <v>13</v>
      </c>
      <c r="G3" s="11" t="s">
        <v>14</v>
      </c>
      <c r="H3" s="11"/>
      <c r="I3" s="11" t="s">
        <v>14</v>
      </c>
      <c r="J3" s="11"/>
      <c r="K3" s="11" t="s">
        <v>14</v>
      </c>
      <c r="L3" s="11"/>
      <c r="M3" s="12" t="s">
        <v>15</v>
      </c>
      <c r="N3" s="12"/>
      <c r="O3" s="11" t="s">
        <v>14</v>
      </c>
      <c r="P3" s="11"/>
      <c r="Q3" s="12" t="s">
        <v>16</v>
      </c>
      <c r="R3" s="12"/>
      <c r="S3" s="13" t="s">
        <v>17</v>
      </c>
      <c r="T3" s="14" t="s">
        <v>18</v>
      </c>
      <c r="U3" s="14" t="s">
        <v>19</v>
      </c>
      <c r="V3" s="14" t="s">
        <v>20</v>
      </c>
      <c r="W3" s="15" t="s">
        <v>21</v>
      </c>
      <c r="X3" s="15" t="s">
        <v>22</v>
      </c>
      <c r="Y3" s="11" t="s">
        <v>14</v>
      </c>
      <c r="Z3" s="11"/>
      <c r="AA3" s="11" t="s">
        <v>14</v>
      </c>
      <c r="AB3" s="11"/>
      <c r="AC3" s="12" t="s">
        <v>16</v>
      </c>
      <c r="AD3" s="12"/>
      <c r="AE3" s="11" t="s">
        <v>14</v>
      </c>
      <c r="AF3" s="11"/>
      <c r="AG3" s="12" t="s">
        <v>15</v>
      </c>
      <c r="AH3" s="12"/>
      <c r="AI3" s="13" t="s">
        <v>23</v>
      </c>
      <c r="AJ3" s="14" t="s">
        <v>18</v>
      </c>
      <c r="AK3" s="14" t="s">
        <v>19</v>
      </c>
      <c r="AL3" s="15" t="s">
        <v>20</v>
      </c>
      <c r="AM3" s="15" t="s">
        <v>21</v>
      </c>
      <c r="AN3" s="15" t="s">
        <v>22</v>
      </c>
      <c r="AO3" s="16" t="s">
        <v>24</v>
      </c>
      <c r="AP3" s="11" t="s">
        <v>14</v>
      </c>
      <c r="AQ3" s="11"/>
      <c r="AR3" s="11" t="s">
        <v>14</v>
      </c>
      <c r="AS3" s="11"/>
      <c r="AT3" s="11" t="s">
        <v>14</v>
      </c>
      <c r="AU3" s="11"/>
      <c r="AV3" s="11" t="s">
        <v>14</v>
      </c>
      <c r="AW3" s="11"/>
      <c r="AX3" s="11" t="s">
        <v>14</v>
      </c>
      <c r="AY3" s="11"/>
      <c r="AZ3" s="11" t="s">
        <v>14</v>
      </c>
      <c r="BA3" s="11"/>
      <c r="BB3" s="13" t="s">
        <v>25</v>
      </c>
      <c r="BC3" s="14" t="s">
        <v>18</v>
      </c>
      <c r="BD3" s="14" t="s">
        <v>19</v>
      </c>
      <c r="BE3" s="15" t="s">
        <v>20</v>
      </c>
      <c r="BF3" s="15" t="s">
        <v>21</v>
      </c>
      <c r="BG3" s="15" t="s">
        <v>22</v>
      </c>
      <c r="BH3" s="16" t="s">
        <v>26</v>
      </c>
      <c r="BI3" s="12" t="s">
        <v>15</v>
      </c>
      <c r="BJ3" s="12"/>
      <c r="BK3" s="11" t="s">
        <v>14</v>
      </c>
      <c r="BL3" s="11"/>
      <c r="BM3" s="11" t="s">
        <v>14</v>
      </c>
      <c r="BN3" s="11"/>
      <c r="BO3" s="11" t="s">
        <v>14</v>
      </c>
      <c r="BP3" s="11"/>
      <c r="BQ3" s="11" t="s">
        <v>14</v>
      </c>
      <c r="BR3" s="11"/>
      <c r="BS3" s="13" t="s">
        <v>23</v>
      </c>
      <c r="BT3" s="14" t="s">
        <v>18</v>
      </c>
      <c r="BU3" s="14" t="s">
        <v>19</v>
      </c>
      <c r="BV3" s="15" t="s">
        <v>20</v>
      </c>
      <c r="BW3" s="15" t="s">
        <v>21</v>
      </c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3" t="s">
        <v>25</v>
      </c>
      <c r="CK3" s="14" t="s">
        <v>18</v>
      </c>
      <c r="CL3" s="14" t="s">
        <v>19</v>
      </c>
      <c r="CM3" s="15" t="s">
        <v>20</v>
      </c>
      <c r="CN3" s="15" t="s">
        <v>21</v>
      </c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3" t="s">
        <v>23</v>
      </c>
      <c r="CZ3" s="14" t="s">
        <v>18</v>
      </c>
      <c r="DA3" s="14" t="s">
        <v>19</v>
      </c>
      <c r="DB3" s="15" t="s">
        <v>20</v>
      </c>
      <c r="DC3" s="15" t="s">
        <v>21</v>
      </c>
      <c r="DD3" s="11"/>
      <c r="DE3" s="11"/>
      <c r="DF3" s="11"/>
      <c r="DG3" s="11"/>
      <c r="DH3" s="11"/>
      <c r="DI3" s="11"/>
      <c r="DJ3" s="11"/>
      <c r="DK3" s="11"/>
      <c r="DL3" s="13" t="s">
        <v>27</v>
      </c>
      <c r="DM3" s="14" t="s">
        <v>18</v>
      </c>
      <c r="DN3" s="14" t="s">
        <v>19</v>
      </c>
      <c r="DO3" s="15" t="s">
        <v>20</v>
      </c>
      <c r="DP3" s="13" t="s">
        <v>21</v>
      </c>
      <c r="DQ3" s="11"/>
      <c r="DR3" s="11"/>
      <c r="DS3" s="11"/>
      <c r="DT3" s="11"/>
      <c r="DU3" s="11"/>
      <c r="DV3" s="11"/>
      <c r="DW3" s="11"/>
      <c r="DX3" s="11"/>
      <c r="DY3" s="12"/>
      <c r="DZ3" s="12"/>
      <c r="EA3" s="13" t="s">
        <v>23</v>
      </c>
      <c r="EB3" s="14" t="s">
        <v>18</v>
      </c>
      <c r="EC3" s="14" t="s">
        <v>19</v>
      </c>
      <c r="ED3" s="15" t="s">
        <v>20</v>
      </c>
      <c r="EE3" s="13" t="s">
        <v>21</v>
      </c>
      <c r="EF3" s="15" t="s">
        <v>22</v>
      </c>
      <c r="EG3" s="16" t="s">
        <v>28</v>
      </c>
      <c r="EH3" s="11" t="s">
        <v>14</v>
      </c>
      <c r="EI3" s="11"/>
      <c r="EJ3" s="12" t="s">
        <v>15</v>
      </c>
      <c r="EK3" s="12"/>
      <c r="EL3" s="11" t="s">
        <v>14</v>
      </c>
      <c r="EM3" s="11"/>
      <c r="EN3" s="11" t="s">
        <v>14</v>
      </c>
      <c r="EO3" s="11"/>
      <c r="EP3" s="11" t="s">
        <v>14</v>
      </c>
      <c r="EQ3" s="11"/>
      <c r="ER3" s="13" t="s">
        <v>23</v>
      </c>
      <c r="ES3" s="14" t="s">
        <v>18</v>
      </c>
      <c r="ET3" s="14" t="s">
        <v>19</v>
      </c>
      <c r="EU3" s="15" t="s">
        <v>20</v>
      </c>
      <c r="EV3" s="15" t="s">
        <v>21</v>
      </c>
      <c r="EW3" s="15" t="s">
        <v>22</v>
      </c>
      <c r="EX3" s="16" t="s">
        <v>29</v>
      </c>
      <c r="EY3" s="11" t="s">
        <v>14</v>
      </c>
      <c r="EZ3" s="11"/>
      <c r="FA3" s="11" t="s">
        <v>14</v>
      </c>
      <c r="FB3" s="11"/>
      <c r="FC3" s="11" t="s">
        <v>14</v>
      </c>
      <c r="FD3" s="11"/>
      <c r="FE3" s="11" t="s">
        <v>14</v>
      </c>
      <c r="FF3" s="11"/>
      <c r="FG3" s="11" t="s">
        <v>14</v>
      </c>
      <c r="FH3" s="11"/>
      <c r="FI3" s="13" t="s">
        <v>23</v>
      </c>
      <c r="FJ3" s="14" t="s">
        <v>18</v>
      </c>
      <c r="FK3" s="14" t="s">
        <v>19</v>
      </c>
      <c r="FL3" s="15" t="s">
        <v>20</v>
      </c>
      <c r="FM3" s="15" t="s">
        <v>21</v>
      </c>
      <c r="FN3" s="15" t="s">
        <v>22</v>
      </c>
      <c r="FO3" s="16" t="s">
        <v>30</v>
      </c>
      <c r="FP3" s="11" t="s">
        <v>14</v>
      </c>
      <c r="FQ3" s="11"/>
      <c r="FR3" s="11" t="s">
        <v>14</v>
      </c>
      <c r="FS3" s="11"/>
      <c r="FT3" s="11" t="s">
        <v>14</v>
      </c>
      <c r="FU3" s="11"/>
      <c r="FV3" s="11" t="s">
        <v>14</v>
      </c>
      <c r="FW3" s="11"/>
      <c r="FX3" s="12" t="s">
        <v>15</v>
      </c>
      <c r="FY3" s="12"/>
      <c r="FZ3" s="13" t="s">
        <v>23</v>
      </c>
      <c r="GA3" s="14" t="s">
        <v>18</v>
      </c>
      <c r="GB3" s="14" t="s">
        <v>19</v>
      </c>
      <c r="GC3" s="15" t="s">
        <v>20</v>
      </c>
      <c r="GD3" s="15" t="s">
        <v>21</v>
      </c>
      <c r="GE3" s="15" t="s">
        <v>22</v>
      </c>
      <c r="GF3" s="16" t="s">
        <v>31</v>
      </c>
      <c r="GG3" s="11" t="s">
        <v>14</v>
      </c>
      <c r="GH3" s="11"/>
      <c r="GI3" s="11" t="s">
        <v>14</v>
      </c>
      <c r="GJ3" s="11"/>
      <c r="GK3" s="11" t="s">
        <v>14</v>
      </c>
      <c r="GL3" s="11"/>
      <c r="GM3" s="11" t="s">
        <v>14</v>
      </c>
      <c r="GN3" s="11"/>
      <c r="GO3" s="12" t="s">
        <v>32</v>
      </c>
      <c r="GP3" s="12"/>
      <c r="GQ3" s="13" t="s">
        <v>23</v>
      </c>
      <c r="GR3" s="14" t="s">
        <v>18</v>
      </c>
      <c r="GS3" s="14" t="s">
        <v>19</v>
      </c>
      <c r="GT3" s="15" t="s">
        <v>20</v>
      </c>
      <c r="GU3" s="15" t="s">
        <v>21</v>
      </c>
      <c r="GV3" s="15" t="s">
        <v>22</v>
      </c>
      <c r="GW3" s="17" t="s">
        <v>33</v>
      </c>
      <c r="GX3" s="18" t="s">
        <v>34</v>
      </c>
      <c r="GY3" s="18" t="s">
        <v>19</v>
      </c>
      <c r="GZ3" s="19" t="s">
        <v>35</v>
      </c>
      <c r="HA3" s="19" t="s">
        <v>21</v>
      </c>
      <c r="HB3" s="19" t="s">
        <v>22</v>
      </c>
      <c r="HC3" s="19" t="s">
        <v>36</v>
      </c>
    </row>
    <row r="4" s="8" customFormat="true" ht="18.75" hidden="false" customHeight="true" outlineLevel="0" collapsed="false">
      <c r="A4" s="4"/>
      <c r="B4" s="4"/>
      <c r="C4" s="4"/>
      <c r="D4" s="9"/>
      <c r="E4" s="9"/>
      <c r="F4" s="10"/>
      <c r="G4" s="11"/>
      <c r="H4" s="11"/>
      <c r="I4" s="11"/>
      <c r="J4" s="11"/>
      <c r="K4" s="11"/>
      <c r="L4" s="11"/>
      <c r="M4" s="12"/>
      <c r="N4" s="12"/>
      <c r="O4" s="11"/>
      <c r="P4" s="11"/>
      <c r="Q4" s="12"/>
      <c r="R4" s="12"/>
      <c r="S4" s="13"/>
      <c r="T4" s="14"/>
      <c r="U4" s="14"/>
      <c r="V4" s="14"/>
      <c r="W4" s="15"/>
      <c r="X4" s="15"/>
      <c r="Y4" s="11"/>
      <c r="Z4" s="11"/>
      <c r="AA4" s="11"/>
      <c r="AB4" s="11"/>
      <c r="AC4" s="12"/>
      <c r="AD4" s="12"/>
      <c r="AE4" s="11"/>
      <c r="AF4" s="11"/>
      <c r="AG4" s="12"/>
      <c r="AH4" s="12"/>
      <c r="AI4" s="13"/>
      <c r="AJ4" s="14"/>
      <c r="AK4" s="14"/>
      <c r="AL4" s="15"/>
      <c r="AM4" s="15"/>
      <c r="AN4" s="15"/>
      <c r="AO4" s="16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3"/>
      <c r="BC4" s="14"/>
      <c r="BD4" s="14"/>
      <c r="BE4" s="15"/>
      <c r="BF4" s="15"/>
      <c r="BG4" s="15"/>
      <c r="BH4" s="16"/>
      <c r="BI4" s="12"/>
      <c r="BJ4" s="12"/>
      <c r="BK4" s="11"/>
      <c r="BL4" s="11"/>
      <c r="BM4" s="11"/>
      <c r="BN4" s="11"/>
      <c r="BO4" s="11"/>
      <c r="BP4" s="11"/>
      <c r="BQ4" s="11"/>
      <c r="BR4" s="11"/>
      <c r="BS4" s="13"/>
      <c r="BT4" s="14"/>
      <c r="BU4" s="14"/>
      <c r="BV4" s="15"/>
      <c r="BW4" s="15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3"/>
      <c r="CK4" s="14"/>
      <c r="CL4" s="14"/>
      <c r="CM4" s="15"/>
      <c r="CN4" s="15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3"/>
      <c r="CZ4" s="14"/>
      <c r="DA4" s="14"/>
      <c r="DB4" s="15"/>
      <c r="DC4" s="15"/>
      <c r="DD4" s="11"/>
      <c r="DE4" s="11"/>
      <c r="DF4" s="11"/>
      <c r="DG4" s="11"/>
      <c r="DH4" s="11"/>
      <c r="DI4" s="11"/>
      <c r="DJ4" s="11"/>
      <c r="DK4" s="11"/>
      <c r="DL4" s="13"/>
      <c r="DM4" s="14"/>
      <c r="DN4" s="14"/>
      <c r="DO4" s="15"/>
      <c r="DP4" s="13"/>
      <c r="DQ4" s="11"/>
      <c r="DR4" s="11"/>
      <c r="DS4" s="11"/>
      <c r="DT4" s="11"/>
      <c r="DU4" s="11"/>
      <c r="DV4" s="11"/>
      <c r="DW4" s="11"/>
      <c r="DX4" s="11"/>
      <c r="DY4" s="12"/>
      <c r="DZ4" s="12"/>
      <c r="EA4" s="13"/>
      <c r="EB4" s="14"/>
      <c r="EC4" s="14"/>
      <c r="ED4" s="15"/>
      <c r="EE4" s="13"/>
      <c r="EF4" s="15"/>
      <c r="EG4" s="16"/>
      <c r="EH4" s="11"/>
      <c r="EI4" s="11"/>
      <c r="EJ4" s="12"/>
      <c r="EK4" s="12"/>
      <c r="EL4" s="11"/>
      <c r="EM4" s="11"/>
      <c r="EN4" s="11"/>
      <c r="EO4" s="11"/>
      <c r="EP4" s="11"/>
      <c r="EQ4" s="11"/>
      <c r="ER4" s="13"/>
      <c r="ES4" s="14"/>
      <c r="ET4" s="14"/>
      <c r="EU4" s="15"/>
      <c r="EV4" s="15"/>
      <c r="EW4" s="15"/>
      <c r="EX4" s="16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3"/>
      <c r="FJ4" s="14"/>
      <c r="FK4" s="14"/>
      <c r="FL4" s="15"/>
      <c r="FM4" s="15"/>
      <c r="FN4" s="15"/>
      <c r="FO4" s="16"/>
      <c r="FP4" s="11"/>
      <c r="FQ4" s="11"/>
      <c r="FR4" s="11"/>
      <c r="FS4" s="11"/>
      <c r="FT4" s="11"/>
      <c r="FU4" s="11"/>
      <c r="FV4" s="11"/>
      <c r="FW4" s="11"/>
      <c r="FX4" s="12"/>
      <c r="FY4" s="12"/>
      <c r="FZ4" s="13"/>
      <c r="GA4" s="14"/>
      <c r="GB4" s="14"/>
      <c r="GC4" s="15"/>
      <c r="GD4" s="15"/>
      <c r="GE4" s="15"/>
      <c r="GF4" s="16"/>
      <c r="GG4" s="11"/>
      <c r="GH4" s="11"/>
      <c r="GI4" s="11"/>
      <c r="GJ4" s="11"/>
      <c r="GK4" s="11"/>
      <c r="GL4" s="11"/>
      <c r="GM4" s="11"/>
      <c r="GN4" s="11"/>
      <c r="GO4" s="12"/>
      <c r="GP4" s="12"/>
      <c r="GQ4" s="13"/>
      <c r="GR4" s="14"/>
      <c r="GS4" s="14"/>
      <c r="GT4" s="15"/>
      <c r="GU4" s="15"/>
      <c r="GV4" s="15"/>
      <c r="GW4" s="17"/>
      <c r="GX4" s="18"/>
      <c r="GY4" s="18"/>
      <c r="GZ4" s="19"/>
      <c r="HA4" s="19"/>
      <c r="HB4" s="19"/>
      <c r="HC4" s="19"/>
    </row>
    <row r="5" customFormat="false" ht="78.75" hidden="false" customHeight="true" outlineLevel="0" collapsed="false">
      <c r="A5" s="4"/>
      <c r="B5" s="4"/>
      <c r="C5" s="4"/>
      <c r="D5" s="20"/>
      <c r="E5" s="4"/>
      <c r="F5" s="10"/>
      <c r="G5" s="21" t="s">
        <v>37</v>
      </c>
      <c r="H5" s="21"/>
      <c r="I5" s="21" t="s">
        <v>38</v>
      </c>
      <c r="J5" s="21"/>
      <c r="K5" s="21" t="s">
        <v>39</v>
      </c>
      <c r="L5" s="21"/>
      <c r="M5" s="21" t="s">
        <v>40</v>
      </c>
      <c r="N5" s="21"/>
      <c r="O5" s="21" t="s">
        <v>41</v>
      </c>
      <c r="P5" s="21"/>
      <c r="Q5" s="21" t="s">
        <v>42</v>
      </c>
      <c r="R5" s="21"/>
      <c r="S5" s="13"/>
      <c r="T5" s="14"/>
      <c r="U5" s="14"/>
      <c r="V5" s="14"/>
      <c r="W5" s="15"/>
      <c r="X5" s="15"/>
      <c r="Y5" s="21" t="s">
        <v>43</v>
      </c>
      <c r="Z5" s="21"/>
      <c r="AA5" s="21" t="s">
        <v>44</v>
      </c>
      <c r="AB5" s="21"/>
      <c r="AC5" s="21" t="s">
        <v>45</v>
      </c>
      <c r="AD5" s="21"/>
      <c r="AE5" s="21" t="s">
        <v>46</v>
      </c>
      <c r="AF5" s="21"/>
      <c r="AG5" s="21" t="s">
        <v>47</v>
      </c>
      <c r="AH5" s="21"/>
      <c r="AI5" s="13"/>
      <c r="AJ5" s="14"/>
      <c r="AK5" s="14"/>
      <c r="AL5" s="15"/>
      <c r="AM5" s="15"/>
      <c r="AN5" s="15"/>
      <c r="AO5" s="16"/>
      <c r="AP5" s="21" t="str">
        <f aca="false">[1]DETAIL!$D$7</f>
        <v>DATA STRUCTURE AND ALGORITHMS</v>
      </c>
      <c r="AQ5" s="21"/>
      <c r="AR5" s="21" t="str">
        <f aca="false">[1]DETAIL!$J$7</f>
        <v>PROBABILITY AND STATISTICS</v>
      </c>
      <c r="AS5" s="21"/>
      <c r="AT5" s="21" t="str">
        <f aca="false">[1]DETAIL!$P$7</f>
        <v>COMMUNICATION SKILLS</v>
      </c>
      <c r="AU5" s="21"/>
      <c r="AV5" s="21" t="str">
        <f aca="false">[1]DETAIL!$V$7</f>
        <v>DIGITAL LOGIC DESIGN</v>
      </c>
      <c r="AW5" s="21"/>
      <c r="AX5" s="21" t="str">
        <f aca="false">[1]DETAIL!$AB$7</f>
        <v>FINANCIAL ACCOUNTING         (UNIVERSITY ELECTIVE-II)</v>
      </c>
      <c r="AY5" s="21"/>
      <c r="AZ5" s="21" t="str">
        <f aca="false">[1]DETAIL!$AH$7</f>
        <v>HUMAN RESOURCE MANAGEMENT (UNIVERSITY ELECTIVE-II)</v>
      </c>
      <c r="BA5" s="21"/>
      <c r="BB5" s="13"/>
      <c r="BC5" s="14"/>
      <c r="BD5" s="14"/>
      <c r="BE5" s="15"/>
      <c r="BF5" s="15"/>
      <c r="BG5" s="15"/>
      <c r="BH5" s="16"/>
      <c r="BI5" s="21" t="s">
        <v>48</v>
      </c>
      <c r="BJ5" s="21"/>
      <c r="BK5" s="21" t="s">
        <v>49</v>
      </c>
      <c r="BL5" s="21"/>
      <c r="BM5" s="21" t="s">
        <v>50</v>
      </c>
      <c r="BN5" s="21"/>
      <c r="BO5" s="21" t="s">
        <v>51</v>
      </c>
      <c r="BP5" s="21"/>
      <c r="BQ5" s="21" t="s">
        <v>52</v>
      </c>
      <c r="BR5" s="21"/>
      <c r="BS5" s="13"/>
      <c r="BT5" s="14"/>
      <c r="BU5" s="14"/>
      <c r="BV5" s="15"/>
      <c r="BW5" s="15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13"/>
      <c r="CK5" s="14"/>
      <c r="CL5" s="14"/>
      <c r="CM5" s="15"/>
      <c r="CN5" s="15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13"/>
      <c r="CZ5" s="14"/>
      <c r="DA5" s="14"/>
      <c r="DB5" s="15"/>
      <c r="DC5" s="15"/>
      <c r="DD5" s="21"/>
      <c r="DE5" s="21"/>
      <c r="DF5" s="21"/>
      <c r="DG5" s="21"/>
      <c r="DH5" s="21"/>
      <c r="DI5" s="21"/>
      <c r="DJ5" s="21"/>
      <c r="DK5" s="21"/>
      <c r="DL5" s="13"/>
      <c r="DM5" s="14"/>
      <c r="DN5" s="14"/>
      <c r="DO5" s="15"/>
      <c r="DP5" s="13"/>
      <c r="DQ5" s="21"/>
      <c r="DR5" s="21"/>
      <c r="DS5" s="21"/>
      <c r="DT5" s="21"/>
      <c r="DU5" s="21"/>
      <c r="DV5" s="21"/>
      <c r="DW5" s="21"/>
      <c r="DX5" s="21"/>
      <c r="DY5" s="22"/>
      <c r="DZ5" s="22"/>
      <c r="EA5" s="13"/>
      <c r="EB5" s="14"/>
      <c r="EC5" s="14"/>
      <c r="ED5" s="15"/>
      <c r="EE5" s="13"/>
      <c r="EF5" s="15"/>
      <c r="EG5" s="16"/>
      <c r="EH5" s="21" t="str">
        <f aca="false">[2]DETAIL!$D$7</f>
        <v>DESIGN AND ANALYSIS OF ALGORITHMS</v>
      </c>
      <c r="EI5" s="21"/>
      <c r="EJ5" s="21" t="str">
        <f aca="false">[2]DETAIL!$J$7</f>
        <v>OPERATING SYSTEMS</v>
      </c>
      <c r="EK5" s="21"/>
      <c r="EL5" s="21" t="str">
        <f aca="false">[2]DETAIL!$P$7</f>
        <v>THEORY OF AUTOMATA</v>
      </c>
      <c r="EM5" s="21"/>
      <c r="EN5" s="21" t="str">
        <f aca="false">[2]DETAIL!$V$7</f>
        <v>FINANCIAL MANAGEMENT</v>
      </c>
      <c r="EO5" s="21"/>
      <c r="EP5" s="21" t="str">
        <f aca="false">[2]DETAIL!$AB$7</f>
        <v>DIFFERENTIAL EQUATIONS</v>
      </c>
      <c r="EQ5" s="21"/>
      <c r="ER5" s="13"/>
      <c r="ES5" s="14"/>
      <c r="ET5" s="14"/>
      <c r="EU5" s="15"/>
      <c r="EV5" s="15"/>
      <c r="EW5" s="15"/>
      <c r="EX5" s="16"/>
      <c r="EY5" s="21" t="str">
        <f aca="false">[3]DETAIL!$D$7</f>
        <v>INTRODUCTION TO SOFTWARE ENGINEERING</v>
      </c>
      <c r="EZ5" s="21"/>
      <c r="FA5" s="21" t="str">
        <f aca="false">[3]DETAIL!$J$7</f>
        <v>DATA COMMUNICATIONS AND COMPUTER NETWORKS</v>
      </c>
      <c r="FB5" s="21"/>
      <c r="FC5" s="21" t="str">
        <f aca="false">[3]DETAIL!$P$7</f>
        <v>ARTIFICIAL INTELLIGENCE</v>
      </c>
      <c r="FD5" s="21"/>
      <c r="FE5" s="21" t="str">
        <f aca="false">[3]DETAIL!$V$7</f>
        <v>DATA MINING</v>
      </c>
      <c r="FF5" s="21"/>
      <c r="FG5" s="21" t="str">
        <f aca="false">[3]DETAIL!$AB$7</f>
        <v>INTRODUCTION TO COMPUTER VISION</v>
      </c>
      <c r="FH5" s="21"/>
      <c r="FI5" s="13"/>
      <c r="FJ5" s="14"/>
      <c r="FK5" s="14"/>
      <c r="FL5" s="15"/>
      <c r="FM5" s="15"/>
      <c r="FN5" s="15"/>
      <c r="FO5" s="16"/>
      <c r="FP5" s="21" t="s">
        <v>53</v>
      </c>
      <c r="FQ5" s="21"/>
      <c r="FR5" s="21" t="s">
        <v>54</v>
      </c>
      <c r="FS5" s="21"/>
      <c r="FT5" s="21" t="s">
        <v>55</v>
      </c>
      <c r="FU5" s="21"/>
      <c r="FV5" s="21" t="s">
        <v>56</v>
      </c>
      <c r="FW5" s="21"/>
      <c r="FX5" s="21" t="s">
        <v>57</v>
      </c>
      <c r="FY5" s="21"/>
      <c r="FZ5" s="13"/>
      <c r="GA5" s="14"/>
      <c r="GB5" s="14"/>
      <c r="GC5" s="15"/>
      <c r="GD5" s="15"/>
      <c r="GE5" s="15"/>
      <c r="GF5" s="16"/>
      <c r="GG5" s="23" t="str">
        <f aca="false">[4]DETAIL!$D$7</f>
        <v>DATA WAREHOUSING AND DATA MINING</v>
      </c>
      <c r="GH5" s="23"/>
      <c r="GI5" s="23" t="str">
        <f aca="false">[4]DETAIL!$J$7</f>
        <v>INTRODUCTION TO INFORMATION RETRIEVAL AND NLP</v>
      </c>
      <c r="GJ5" s="23"/>
      <c r="GK5" s="23" t="str">
        <f aca="false">[4]DETAIL!$P$7</f>
        <v>NUMERICAL COMPUTING</v>
      </c>
      <c r="GL5" s="23"/>
      <c r="GM5" s="23" t="str">
        <f aca="false">[4]DETAIL!$V$7</f>
        <v>INTRODUCTION TO MACHINE LEARNING</v>
      </c>
      <c r="GN5" s="23"/>
      <c r="GO5" s="23" t="str">
        <f aca="false">[4]DETAIL!$AB$7</f>
        <v>FINAL PROJECT</v>
      </c>
      <c r="GP5" s="23"/>
      <c r="GQ5" s="13"/>
      <c r="GR5" s="14"/>
      <c r="GS5" s="14"/>
      <c r="GT5" s="15"/>
      <c r="GU5" s="15"/>
      <c r="GV5" s="15"/>
      <c r="GW5" s="17"/>
      <c r="GX5" s="18"/>
      <c r="GY5" s="18"/>
      <c r="GZ5" s="19"/>
      <c r="HA5" s="19"/>
      <c r="HB5" s="19"/>
      <c r="HC5" s="19"/>
    </row>
    <row r="6" customFormat="false" ht="13.5" hidden="false" customHeight="true" outlineLevel="0" collapsed="false">
      <c r="A6" s="4"/>
      <c r="B6" s="4"/>
      <c r="C6" s="4"/>
      <c r="D6" s="20"/>
      <c r="E6" s="4"/>
      <c r="F6" s="10"/>
      <c r="G6" s="24" t="s">
        <v>58</v>
      </c>
      <c r="H6" s="24"/>
      <c r="I6" s="24" t="s">
        <v>59</v>
      </c>
      <c r="J6" s="24"/>
      <c r="K6" s="24" t="s">
        <v>60</v>
      </c>
      <c r="L6" s="24"/>
      <c r="M6" s="24" t="s">
        <v>61</v>
      </c>
      <c r="N6" s="24"/>
      <c r="O6" s="24" t="s">
        <v>62</v>
      </c>
      <c r="P6" s="24"/>
      <c r="Q6" s="24" t="s">
        <v>63</v>
      </c>
      <c r="R6" s="24"/>
      <c r="S6" s="13"/>
      <c r="T6" s="14"/>
      <c r="U6" s="14"/>
      <c r="V6" s="14"/>
      <c r="W6" s="15"/>
      <c r="X6" s="15"/>
      <c r="Y6" s="24" t="s">
        <v>58</v>
      </c>
      <c r="Z6" s="24"/>
      <c r="AA6" s="24" t="s">
        <v>59</v>
      </c>
      <c r="AB6" s="24"/>
      <c r="AC6" s="24" t="s">
        <v>60</v>
      </c>
      <c r="AD6" s="24"/>
      <c r="AE6" s="24" t="s">
        <v>61</v>
      </c>
      <c r="AF6" s="24"/>
      <c r="AG6" s="24" t="s">
        <v>62</v>
      </c>
      <c r="AH6" s="24"/>
      <c r="AI6" s="13"/>
      <c r="AJ6" s="14"/>
      <c r="AK6" s="14"/>
      <c r="AL6" s="15"/>
      <c r="AM6" s="15"/>
      <c r="AN6" s="15"/>
      <c r="AO6" s="16"/>
      <c r="AP6" s="24" t="s">
        <v>58</v>
      </c>
      <c r="AQ6" s="24"/>
      <c r="AR6" s="24" t="s">
        <v>59</v>
      </c>
      <c r="AS6" s="24"/>
      <c r="AT6" s="24" t="s">
        <v>60</v>
      </c>
      <c r="AU6" s="24"/>
      <c r="AV6" s="24" t="s">
        <v>61</v>
      </c>
      <c r="AW6" s="24"/>
      <c r="AX6" s="24" t="s">
        <v>62</v>
      </c>
      <c r="AY6" s="24"/>
      <c r="AZ6" s="24" t="s">
        <v>63</v>
      </c>
      <c r="BA6" s="24"/>
      <c r="BB6" s="13"/>
      <c r="BC6" s="14"/>
      <c r="BD6" s="14"/>
      <c r="BE6" s="15"/>
      <c r="BF6" s="15"/>
      <c r="BG6" s="15"/>
      <c r="BH6" s="16"/>
      <c r="BI6" s="24" t="s">
        <v>58</v>
      </c>
      <c r="BJ6" s="24"/>
      <c r="BK6" s="24" t="s">
        <v>59</v>
      </c>
      <c r="BL6" s="24"/>
      <c r="BM6" s="24" t="s">
        <v>60</v>
      </c>
      <c r="BN6" s="24"/>
      <c r="BO6" s="24" t="s">
        <v>61</v>
      </c>
      <c r="BP6" s="24"/>
      <c r="BQ6" s="24" t="s">
        <v>62</v>
      </c>
      <c r="BR6" s="24"/>
      <c r="BS6" s="13"/>
      <c r="BT6" s="14"/>
      <c r="BU6" s="14"/>
      <c r="BV6" s="15"/>
      <c r="BW6" s="15"/>
      <c r="BX6" s="24" t="s">
        <v>58</v>
      </c>
      <c r="BY6" s="24"/>
      <c r="BZ6" s="24" t="s">
        <v>59</v>
      </c>
      <c r="CA6" s="24"/>
      <c r="CB6" s="24" t="s">
        <v>60</v>
      </c>
      <c r="CC6" s="24"/>
      <c r="CD6" s="24" t="s">
        <v>61</v>
      </c>
      <c r="CE6" s="24"/>
      <c r="CF6" s="24" t="s">
        <v>62</v>
      </c>
      <c r="CG6" s="24"/>
      <c r="CH6" s="24" t="s">
        <v>63</v>
      </c>
      <c r="CI6" s="24"/>
      <c r="CJ6" s="13"/>
      <c r="CK6" s="14"/>
      <c r="CL6" s="14"/>
      <c r="CM6" s="15"/>
      <c r="CN6" s="15"/>
      <c r="CO6" s="24" t="s">
        <v>58</v>
      </c>
      <c r="CP6" s="24"/>
      <c r="CQ6" s="24" t="s">
        <v>59</v>
      </c>
      <c r="CR6" s="24"/>
      <c r="CS6" s="24" t="s">
        <v>60</v>
      </c>
      <c r="CT6" s="24"/>
      <c r="CU6" s="24" t="s">
        <v>61</v>
      </c>
      <c r="CV6" s="24"/>
      <c r="CW6" s="24" t="s">
        <v>62</v>
      </c>
      <c r="CX6" s="24"/>
      <c r="CY6" s="13"/>
      <c r="CZ6" s="14"/>
      <c r="DA6" s="14"/>
      <c r="DB6" s="15"/>
      <c r="DC6" s="15"/>
      <c r="DD6" s="24" t="s">
        <v>58</v>
      </c>
      <c r="DE6" s="24"/>
      <c r="DF6" s="24" t="s">
        <v>59</v>
      </c>
      <c r="DG6" s="24"/>
      <c r="DH6" s="24" t="s">
        <v>60</v>
      </c>
      <c r="DI6" s="24"/>
      <c r="DJ6" s="24" t="s">
        <v>61</v>
      </c>
      <c r="DK6" s="24"/>
      <c r="DL6" s="13"/>
      <c r="DM6" s="14"/>
      <c r="DN6" s="14"/>
      <c r="DO6" s="15"/>
      <c r="DP6" s="13"/>
      <c r="DQ6" s="24" t="s">
        <v>58</v>
      </c>
      <c r="DR6" s="24"/>
      <c r="DS6" s="24" t="s">
        <v>59</v>
      </c>
      <c r="DT6" s="24"/>
      <c r="DU6" s="24" t="s">
        <v>60</v>
      </c>
      <c r="DV6" s="24"/>
      <c r="DW6" s="24" t="s">
        <v>61</v>
      </c>
      <c r="DX6" s="24"/>
      <c r="DY6" s="24" t="s">
        <v>62</v>
      </c>
      <c r="DZ6" s="24"/>
      <c r="EA6" s="13"/>
      <c r="EB6" s="14"/>
      <c r="EC6" s="14"/>
      <c r="ED6" s="15"/>
      <c r="EE6" s="13"/>
      <c r="EF6" s="15"/>
      <c r="EG6" s="16"/>
      <c r="EH6" s="24" t="s">
        <v>58</v>
      </c>
      <c r="EI6" s="24"/>
      <c r="EJ6" s="24" t="s">
        <v>59</v>
      </c>
      <c r="EK6" s="24"/>
      <c r="EL6" s="24" t="s">
        <v>60</v>
      </c>
      <c r="EM6" s="24"/>
      <c r="EN6" s="24" t="s">
        <v>61</v>
      </c>
      <c r="EO6" s="24"/>
      <c r="EP6" s="24" t="s">
        <v>62</v>
      </c>
      <c r="EQ6" s="24"/>
      <c r="ER6" s="13"/>
      <c r="ES6" s="14"/>
      <c r="ET6" s="14"/>
      <c r="EU6" s="15"/>
      <c r="EV6" s="15"/>
      <c r="EW6" s="15"/>
      <c r="EX6" s="16"/>
      <c r="EY6" s="24" t="s">
        <v>58</v>
      </c>
      <c r="EZ6" s="24"/>
      <c r="FA6" s="24" t="s">
        <v>59</v>
      </c>
      <c r="FB6" s="24"/>
      <c r="FC6" s="24" t="s">
        <v>60</v>
      </c>
      <c r="FD6" s="24"/>
      <c r="FE6" s="24" t="s">
        <v>61</v>
      </c>
      <c r="FF6" s="24"/>
      <c r="FG6" s="24" t="s">
        <v>62</v>
      </c>
      <c r="FH6" s="24"/>
      <c r="FI6" s="13"/>
      <c r="FJ6" s="14"/>
      <c r="FK6" s="14"/>
      <c r="FL6" s="15"/>
      <c r="FM6" s="15"/>
      <c r="FN6" s="15"/>
      <c r="FO6" s="16"/>
      <c r="FP6" s="24" t="s">
        <v>58</v>
      </c>
      <c r="FQ6" s="24"/>
      <c r="FR6" s="24" t="s">
        <v>59</v>
      </c>
      <c r="FS6" s="24"/>
      <c r="FT6" s="24" t="s">
        <v>60</v>
      </c>
      <c r="FU6" s="24"/>
      <c r="FV6" s="24" t="s">
        <v>61</v>
      </c>
      <c r="FW6" s="24"/>
      <c r="FX6" s="24" t="s">
        <v>62</v>
      </c>
      <c r="FY6" s="24"/>
      <c r="FZ6" s="13"/>
      <c r="GA6" s="14"/>
      <c r="GB6" s="14"/>
      <c r="GC6" s="15"/>
      <c r="GD6" s="15"/>
      <c r="GE6" s="15"/>
      <c r="GF6" s="16"/>
      <c r="GG6" s="24" t="s">
        <v>58</v>
      </c>
      <c r="GH6" s="24"/>
      <c r="GI6" s="24" t="s">
        <v>59</v>
      </c>
      <c r="GJ6" s="24"/>
      <c r="GK6" s="24" t="s">
        <v>60</v>
      </c>
      <c r="GL6" s="24"/>
      <c r="GM6" s="24" t="s">
        <v>61</v>
      </c>
      <c r="GN6" s="24"/>
      <c r="GO6" s="24" t="s">
        <v>62</v>
      </c>
      <c r="GP6" s="24"/>
      <c r="GQ6" s="13"/>
      <c r="GR6" s="14"/>
      <c r="GS6" s="14"/>
      <c r="GT6" s="15"/>
      <c r="GU6" s="15"/>
      <c r="GV6" s="15"/>
      <c r="GW6" s="17"/>
      <c r="GX6" s="18"/>
      <c r="GY6" s="18"/>
      <c r="GZ6" s="19"/>
      <c r="HA6" s="19"/>
      <c r="HB6" s="19"/>
      <c r="HC6" s="19"/>
    </row>
    <row r="7" customFormat="false" ht="26.25" hidden="false" customHeight="false" outlineLevel="0" collapsed="false">
      <c r="A7" s="4"/>
      <c r="B7" s="4"/>
      <c r="C7" s="4"/>
      <c r="D7" s="20"/>
      <c r="E7" s="4"/>
      <c r="F7" s="10"/>
      <c r="G7" s="21" t="s">
        <v>64</v>
      </c>
      <c r="H7" s="21" t="s">
        <v>65</v>
      </c>
      <c r="I7" s="21" t="s">
        <v>64</v>
      </c>
      <c r="J7" s="21" t="s">
        <v>65</v>
      </c>
      <c r="K7" s="21" t="s">
        <v>64</v>
      </c>
      <c r="L7" s="21" t="s">
        <v>65</v>
      </c>
      <c r="M7" s="21" t="s">
        <v>64</v>
      </c>
      <c r="N7" s="21" t="s">
        <v>65</v>
      </c>
      <c r="O7" s="21" t="s">
        <v>64</v>
      </c>
      <c r="P7" s="21" t="s">
        <v>65</v>
      </c>
      <c r="Q7" s="22" t="s">
        <v>66</v>
      </c>
      <c r="R7" s="21" t="s">
        <v>65</v>
      </c>
      <c r="S7" s="13"/>
      <c r="T7" s="14"/>
      <c r="U7" s="14"/>
      <c r="V7" s="14"/>
      <c r="W7" s="15"/>
      <c r="X7" s="15"/>
      <c r="Y7" s="21" t="s">
        <v>64</v>
      </c>
      <c r="Z7" s="21" t="s">
        <v>65</v>
      </c>
      <c r="AA7" s="21" t="s">
        <v>64</v>
      </c>
      <c r="AB7" s="21" t="s">
        <v>65</v>
      </c>
      <c r="AC7" s="21" t="s">
        <v>64</v>
      </c>
      <c r="AD7" s="21" t="s">
        <v>65</v>
      </c>
      <c r="AE7" s="21" t="s">
        <v>64</v>
      </c>
      <c r="AF7" s="21" t="s">
        <v>65</v>
      </c>
      <c r="AG7" s="21" t="s">
        <v>64</v>
      </c>
      <c r="AH7" s="21" t="s">
        <v>65</v>
      </c>
      <c r="AI7" s="13"/>
      <c r="AJ7" s="14"/>
      <c r="AK7" s="14"/>
      <c r="AL7" s="15"/>
      <c r="AM7" s="15"/>
      <c r="AN7" s="15"/>
      <c r="AO7" s="16"/>
      <c r="AP7" s="21" t="s">
        <v>64</v>
      </c>
      <c r="AQ7" s="21" t="s">
        <v>65</v>
      </c>
      <c r="AR7" s="21" t="s">
        <v>64</v>
      </c>
      <c r="AS7" s="21" t="s">
        <v>65</v>
      </c>
      <c r="AT7" s="21" t="s">
        <v>64</v>
      </c>
      <c r="AU7" s="21" t="s">
        <v>65</v>
      </c>
      <c r="AV7" s="21" t="s">
        <v>64</v>
      </c>
      <c r="AW7" s="21" t="s">
        <v>65</v>
      </c>
      <c r="AX7" s="21" t="s">
        <v>64</v>
      </c>
      <c r="AY7" s="21" t="s">
        <v>65</v>
      </c>
      <c r="AZ7" s="21" t="s">
        <v>64</v>
      </c>
      <c r="BA7" s="21" t="s">
        <v>65</v>
      </c>
      <c r="BB7" s="13"/>
      <c r="BC7" s="14"/>
      <c r="BD7" s="14"/>
      <c r="BE7" s="15"/>
      <c r="BF7" s="15"/>
      <c r="BG7" s="15"/>
      <c r="BH7" s="16"/>
      <c r="BI7" s="21" t="s">
        <v>64</v>
      </c>
      <c r="BJ7" s="21" t="s">
        <v>65</v>
      </c>
      <c r="BK7" s="21" t="s">
        <v>64</v>
      </c>
      <c r="BL7" s="21" t="s">
        <v>65</v>
      </c>
      <c r="BM7" s="21" t="s">
        <v>64</v>
      </c>
      <c r="BN7" s="21" t="s">
        <v>65</v>
      </c>
      <c r="BO7" s="21" t="s">
        <v>64</v>
      </c>
      <c r="BP7" s="21" t="s">
        <v>65</v>
      </c>
      <c r="BQ7" s="21" t="s">
        <v>64</v>
      </c>
      <c r="BR7" s="21" t="s">
        <v>65</v>
      </c>
      <c r="BS7" s="13"/>
      <c r="BT7" s="14"/>
      <c r="BU7" s="14"/>
      <c r="BV7" s="15"/>
      <c r="BW7" s="15"/>
      <c r="BX7" s="21" t="s">
        <v>64</v>
      </c>
      <c r="BY7" s="21" t="s">
        <v>65</v>
      </c>
      <c r="BZ7" s="21" t="s">
        <v>64</v>
      </c>
      <c r="CA7" s="21" t="s">
        <v>65</v>
      </c>
      <c r="CB7" s="21" t="s">
        <v>64</v>
      </c>
      <c r="CC7" s="21" t="s">
        <v>65</v>
      </c>
      <c r="CD7" s="21" t="s">
        <v>64</v>
      </c>
      <c r="CE7" s="21" t="s">
        <v>65</v>
      </c>
      <c r="CF7" s="21" t="s">
        <v>64</v>
      </c>
      <c r="CG7" s="21" t="s">
        <v>65</v>
      </c>
      <c r="CH7" s="21" t="s">
        <v>64</v>
      </c>
      <c r="CI7" s="21" t="s">
        <v>65</v>
      </c>
      <c r="CJ7" s="13"/>
      <c r="CK7" s="14"/>
      <c r="CL7" s="14"/>
      <c r="CM7" s="15"/>
      <c r="CN7" s="15"/>
      <c r="CO7" s="21" t="s">
        <v>64</v>
      </c>
      <c r="CP7" s="21" t="s">
        <v>65</v>
      </c>
      <c r="CQ7" s="21" t="s">
        <v>64</v>
      </c>
      <c r="CR7" s="21" t="s">
        <v>65</v>
      </c>
      <c r="CS7" s="21" t="s">
        <v>64</v>
      </c>
      <c r="CT7" s="21" t="s">
        <v>65</v>
      </c>
      <c r="CU7" s="21" t="s">
        <v>64</v>
      </c>
      <c r="CV7" s="21" t="s">
        <v>65</v>
      </c>
      <c r="CW7" s="21" t="s">
        <v>64</v>
      </c>
      <c r="CX7" s="21" t="s">
        <v>65</v>
      </c>
      <c r="CY7" s="13"/>
      <c r="CZ7" s="14"/>
      <c r="DA7" s="14"/>
      <c r="DB7" s="15"/>
      <c r="DC7" s="15"/>
      <c r="DD7" s="21" t="s">
        <v>64</v>
      </c>
      <c r="DE7" s="21" t="s">
        <v>65</v>
      </c>
      <c r="DF7" s="21" t="s">
        <v>64</v>
      </c>
      <c r="DG7" s="21" t="s">
        <v>65</v>
      </c>
      <c r="DH7" s="21" t="s">
        <v>64</v>
      </c>
      <c r="DI7" s="21" t="s">
        <v>65</v>
      </c>
      <c r="DJ7" s="21" t="s">
        <v>64</v>
      </c>
      <c r="DK7" s="21" t="s">
        <v>65</v>
      </c>
      <c r="DL7" s="13"/>
      <c r="DM7" s="14"/>
      <c r="DN7" s="14"/>
      <c r="DO7" s="15"/>
      <c r="DP7" s="13"/>
      <c r="DQ7" s="21" t="s">
        <v>64</v>
      </c>
      <c r="DR7" s="21" t="s">
        <v>65</v>
      </c>
      <c r="DS7" s="21" t="s">
        <v>64</v>
      </c>
      <c r="DT7" s="21" t="s">
        <v>65</v>
      </c>
      <c r="DU7" s="21" t="s">
        <v>64</v>
      </c>
      <c r="DV7" s="21" t="s">
        <v>65</v>
      </c>
      <c r="DW7" s="21" t="s">
        <v>64</v>
      </c>
      <c r="DX7" s="21" t="s">
        <v>65</v>
      </c>
      <c r="DY7" s="21" t="s">
        <v>64</v>
      </c>
      <c r="DZ7" s="21" t="s">
        <v>65</v>
      </c>
      <c r="EA7" s="13"/>
      <c r="EB7" s="14"/>
      <c r="EC7" s="14"/>
      <c r="ED7" s="15"/>
      <c r="EE7" s="13"/>
      <c r="EF7" s="15"/>
      <c r="EG7" s="16"/>
      <c r="EH7" s="21" t="s">
        <v>64</v>
      </c>
      <c r="EI7" s="21" t="s">
        <v>65</v>
      </c>
      <c r="EJ7" s="21" t="s">
        <v>64</v>
      </c>
      <c r="EK7" s="21" t="s">
        <v>65</v>
      </c>
      <c r="EL7" s="21" t="s">
        <v>64</v>
      </c>
      <c r="EM7" s="21" t="s">
        <v>65</v>
      </c>
      <c r="EN7" s="21" t="s">
        <v>64</v>
      </c>
      <c r="EO7" s="21" t="s">
        <v>65</v>
      </c>
      <c r="EP7" s="21" t="s">
        <v>64</v>
      </c>
      <c r="EQ7" s="21" t="s">
        <v>65</v>
      </c>
      <c r="ER7" s="13"/>
      <c r="ES7" s="14"/>
      <c r="ET7" s="14"/>
      <c r="EU7" s="15"/>
      <c r="EV7" s="15"/>
      <c r="EW7" s="15"/>
      <c r="EX7" s="16"/>
      <c r="EY7" s="21" t="s">
        <v>64</v>
      </c>
      <c r="EZ7" s="21" t="s">
        <v>65</v>
      </c>
      <c r="FA7" s="21" t="s">
        <v>64</v>
      </c>
      <c r="FB7" s="21" t="s">
        <v>65</v>
      </c>
      <c r="FC7" s="21" t="s">
        <v>64</v>
      </c>
      <c r="FD7" s="21" t="s">
        <v>65</v>
      </c>
      <c r="FE7" s="21" t="s">
        <v>64</v>
      </c>
      <c r="FF7" s="21" t="s">
        <v>65</v>
      </c>
      <c r="FG7" s="21" t="s">
        <v>64</v>
      </c>
      <c r="FH7" s="21" t="s">
        <v>65</v>
      </c>
      <c r="FI7" s="13"/>
      <c r="FJ7" s="14"/>
      <c r="FK7" s="14"/>
      <c r="FL7" s="15"/>
      <c r="FM7" s="15"/>
      <c r="FN7" s="15"/>
      <c r="FO7" s="16"/>
      <c r="FP7" s="21" t="s">
        <v>64</v>
      </c>
      <c r="FQ7" s="21" t="s">
        <v>65</v>
      </c>
      <c r="FR7" s="21" t="s">
        <v>64</v>
      </c>
      <c r="FS7" s="21" t="s">
        <v>65</v>
      </c>
      <c r="FT7" s="21" t="s">
        <v>64</v>
      </c>
      <c r="FU7" s="21" t="s">
        <v>65</v>
      </c>
      <c r="FV7" s="21" t="s">
        <v>64</v>
      </c>
      <c r="FW7" s="21" t="s">
        <v>65</v>
      </c>
      <c r="FX7" s="21" t="s">
        <v>64</v>
      </c>
      <c r="FY7" s="21" t="s">
        <v>65</v>
      </c>
      <c r="FZ7" s="13"/>
      <c r="GA7" s="14"/>
      <c r="GB7" s="14"/>
      <c r="GC7" s="15"/>
      <c r="GD7" s="15"/>
      <c r="GE7" s="15"/>
      <c r="GF7" s="16"/>
      <c r="GG7" s="21" t="s">
        <v>64</v>
      </c>
      <c r="GH7" s="21" t="s">
        <v>65</v>
      </c>
      <c r="GI7" s="21" t="s">
        <v>64</v>
      </c>
      <c r="GJ7" s="21" t="s">
        <v>65</v>
      </c>
      <c r="GK7" s="21" t="s">
        <v>64</v>
      </c>
      <c r="GL7" s="21" t="s">
        <v>65</v>
      </c>
      <c r="GM7" s="21" t="s">
        <v>64</v>
      </c>
      <c r="GN7" s="21" t="s">
        <v>65</v>
      </c>
      <c r="GO7" s="21" t="s">
        <v>64</v>
      </c>
      <c r="GP7" s="21" t="s">
        <v>65</v>
      </c>
      <c r="GQ7" s="13"/>
      <c r="GR7" s="14"/>
      <c r="GS7" s="14"/>
      <c r="GT7" s="15"/>
      <c r="GU7" s="15"/>
      <c r="GV7" s="15"/>
      <c r="GW7" s="17"/>
      <c r="GX7" s="18"/>
      <c r="GY7" s="18"/>
      <c r="GZ7" s="19"/>
      <c r="HA7" s="19"/>
      <c r="HB7" s="19"/>
      <c r="HC7" s="19"/>
    </row>
    <row r="8" s="8" customFormat="true" ht="21" hidden="false" customHeight="false" outlineLevel="0" collapsed="false">
      <c r="A8" s="25" t="s">
        <v>67</v>
      </c>
      <c r="B8" s="26" t="s">
        <v>68</v>
      </c>
      <c r="C8" s="26" t="s">
        <v>69</v>
      </c>
      <c r="D8" s="27"/>
      <c r="E8" s="28"/>
      <c r="F8" s="29"/>
      <c r="G8" s="30" t="n">
        <v>60</v>
      </c>
      <c r="H8" s="31" t="n">
        <v>2</v>
      </c>
      <c r="I8" s="30" t="n">
        <v>46</v>
      </c>
      <c r="J8" s="31" t="n">
        <v>0</v>
      </c>
      <c r="K8" s="30" t="n">
        <v>50</v>
      </c>
      <c r="L8" s="31" t="n">
        <v>1</v>
      </c>
      <c r="M8" s="30" t="n">
        <v>24</v>
      </c>
      <c r="N8" s="31" t="n">
        <v>0</v>
      </c>
      <c r="O8" s="30" t="n">
        <v>65</v>
      </c>
      <c r="P8" s="31" t="n">
        <v>2.4</v>
      </c>
      <c r="Q8" s="30" t="n">
        <v>33</v>
      </c>
      <c r="R8" s="31" t="n">
        <v>2.4</v>
      </c>
      <c r="S8" s="32" t="e">
        <f aca="false">IF(W8="PASS",G8+I8+K8+M8+O8+Q8,"")</f>
        <v>#VALUE!</v>
      </c>
      <c r="T8" s="33" t="e">
        <f aca="false">IF(S8="","",S8/550*100)</f>
        <v>#VALUE!</v>
      </c>
      <c r="U8" s="32" t="e">
        <f aca="false">IF(W8="PASS",Ngrade(T8),"")</f>
        <v>#VALUE!</v>
      </c>
      <c r="V8" s="33" t="n">
        <f aca="false">ROUND(((H8*3)+(J8*3)+(L8*3)+(N8*4)+(P8*3)+(R8*2))/18,2)</f>
        <v>1.17</v>
      </c>
      <c r="W8" s="34" t="e">
        <f aca="false">remarks5(H8,J8,L8,N8,R8,LEFT(G$5,6),LEFT(I$5,6),LEFT(K$5,6),LEFT(M$5,6),LEFT(Q$5,6))</f>
        <v>#VALUE!</v>
      </c>
      <c r="X8" s="34" t="e">
        <f aca="false">STATUS(V8)</f>
        <v>#VALUE!</v>
      </c>
      <c r="Y8" s="30" t="s">
        <v>70</v>
      </c>
      <c r="Z8" s="31" t="n">
        <v>0</v>
      </c>
      <c r="AA8" s="30" t="s">
        <v>70</v>
      </c>
      <c r="AB8" s="31" t="n">
        <v>0</v>
      </c>
      <c r="AC8" s="30" t="s">
        <v>70</v>
      </c>
      <c r="AD8" s="31" t="n">
        <v>0</v>
      </c>
      <c r="AE8" s="30" t="s">
        <v>70</v>
      </c>
      <c r="AF8" s="31" t="n">
        <v>0</v>
      </c>
      <c r="AG8" s="30" t="s">
        <v>70</v>
      </c>
      <c r="AH8" s="31" t="n">
        <v>0</v>
      </c>
      <c r="AI8" s="32" t="e">
        <f aca="false">IF(AM8="PASS",Y8+AA8+AC8+AE8+AG8,"")</f>
        <v>#VALUE!</v>
      </c>
      <c r="AJ8" s="33" t="e">
        <f aca="false">IF(AI8="","",AI8/500*100)</f>
        <v>#VALUE!</v>
      </c>
      <c r="AK8" s="33" t="e">
        <f aca="false">IF(AM8="PASS",Ngrade(AJ8),"")</f>
        <v>#VALUE!</v>
      </c>
      <c r="AL8" s="33" t="n">
        <f aca="false">ROUND(((Z8*3)+(AB8*3)+(AD8*2)+(AF8*3)+(AH8*4))/15,2)</f>
        <v>0</v>
      </c>
      <c r="AM8" s="35" t="e">
        <f aca="false">remarks5(Z8,AB8,AD8,AF8,AH8,LEFT(Y$5,6),LEFT(AA$5,6),LEFT(AC$5,6),LEFT(AE$5,6),LEFT(AG$5,6))</f>
        <v>#VALUE!</v>
      </c>
      <c r="AN8" s="35" t="e">
        <f aca="false">STATUS(AL8)</f>
        <v>#VALUE!</v>
      </c>
      <c r="AO8" s="36" t="n">
        <f aca="false">(SUM(H8,J8,L8,P8,Z8,AB8,AF8)*3+SUM(N8,AH8)*4+SUM(R8,AD8)*2)/33</f>
        <v>0.636363636363636</v>
      </c>
      <c r="AP8" s="30" t="s">
        <v>70</v>
      </c>
      <c r="AQ8" s="31" t="n">
        <v>0</v>
      </c>
      <c r="AR8" s="30" t="s">
        <v>70</v>
      </c>
      <c r="AS8" s="31" t="n">
        <v>0</v>
      </c>
      <c r="AT8" s="30" t="s">
        <v>70</v>
      </c>
      <c r="AU8" s="31" t="n">
        <v>0</v>
      </c>
      <c r="AV8" s="30" t="s">
        <v>70</v>
      </c>
      <c r="AW8" s="31" t="n">
        <v>0</v>
      </c>
      <c r="AX8" s="30" t="s">
        <v>70</v>
      </c>
      <c r="AY8" s="31" t="n">
        <v>0</v>
      </c>
      <c r="AZ8" s="30" t="s">
        <v>70</v>
      </c>
      <c r="BA8" s="31" t="n">
        <v>0</v>
      </c>
      <c r="BB8" s="32" t="e">
        <f aca="false">IF(BF8="PASS",AP8+AR8+AT8+AV8++AX8+AZ8,"")</f>
        <v>#VALUE!</v>
      </c>
      <c r="BC8" s="33" t="e">
        <f aca="false">IF(BB8="","",BB8/600*100)</f>
        <v>#VALUE!</v>
      </c>
      <c r="BD8" s="32" t="e">
        <f aca="false">IF(BF8="PASS",Ngrade(BC8),"")</f>
        <v>#VALUE!</v>
      </c>
      <c r="BE8" s="33" t="n">
        <f aca="false">ROUND(((AQ8*3)+(AS8*3)+(AU8*3)+(AW8*3)+(AY8*3)+(BA8*3))/18,2)</f>
        <v>0</v>
      </c>
      <c r="BF8" s="34" t="e">
        <f aca="false">remarks6($AQ8,$AS8,$AU8,$AW8,$AY8,$BA8,LEFT($AP$5,6),LEFT($AR$5,6),LEFT($AT$5,6),LEFT($AV$5,6),LEFT($AX$5,6),LEFT($AZ$5,6))</f>
        <v>#VALUE!</v>
      </c>
      <c r="BG8" s="34" t="e">
        <f aca="false">STATUS(BE8)</f>
        <v>#VALUE!</v>
      </c>
      <c r="BH8" s="36" t="n">
        <f aca="false">(SUM(H8,J8,L8,P8,Z8,AB8,AF8,AQ8,AS8,AU8,AW8,AY8,BA8)*3+SUM(N8,AH8)*4+SUM(R8,AD8)*2)/51</f>
        <v>0.411764705882353</v>
      </c>
      <c r="BI8" s="30" t="s">
        <v>70</v>
      </c>
      <c r="BJ8" s="31" t="n">
        <v>0</v>
      </c>
      <c r="BK8" s="30" t="s">
        <v>70</v>
      </c>
      <c r="BL8" s="31" t="n">
        <v>0</v>
      </c>
      <c r="BM8" s="30" t="s">
        <v>70</v>
      </c>
      <c r="BN8" s="31" t="n">
        <v>0</v>
      </c>
      <c r="BO8" s="30" t="s">
        <v>70</v>
      </c>
      <c r="BP8" s="31" t="n">
        <v>0</v>
      </c>
      <c r="BQ8" s="30" t="s">
        <v>70</v>
      </c>
      <c r="BR8" s="31" t="n">
        <v>0</v>
      </c>
      <c r="BS8" s="32" t="e">
        <f aca="false">IF(BW8="PASS",BI8+BK8+BM8+BO8+BQ8,"")</f>
        <v>#VALUE!</v>
      </c>
      <c r="BT8" s="33" t="e">
        <f aca="false">IF(BS8="","",BS8/500*100)</f>
        <v>#VALUE!</v>
      </c>
      <c r="BU8" s="32" t="e">
        <f aca="false">IF(BW8="PASS",Ngrade(BT8),"")</f>
        <v>#VALUE!</v>
      </c>
      <c r="BV8" s="33" t="n">
        <f aca="false">ROUND(((BJ8*4)+(BL8*3)+(BN8*3)+(BP8*3)+(BR8*3))/16,2)</f>
        <v>0</v>
      </c>
      <c r="BW8" s="34" t="e">
        <f aca="false">remarks5(BJ8,BL8,BN8,BP8,BR8,LEFT(BI$5,6),LEFT(BK$5,6),LEFT(BM$5,6),LEFT(BO$5,6),LEFT(BQ$5,6))</f>
        <v>#VALUE!</v>
      </c>
      <c r="BX8" s="30"/>
      <c r="BY8" s="31"/>
      <c r="BZ8" s="30"/>
      <c r="CA8" s="31"/>
      <c r="CB8" s="30"/>
      <c r="CC8" s="31"/>
      <c r="CD8" s="30"/>
      <c r="CE8" s="31"/>
      <c r="CF8" s="30"/>
      <c r="CG8" s="31"/>
      <c r="CH8" s="30"/>
      <c r="CI8" s="31"/>
      <c r="CJ8" s="32" t="e">
        <f aca="false">IF(CN8="PASS",BX8+BZ8+CB8+CD8+CF8+CH8,"")</f>
        <v>#REF!</v>
      </c>
      <c r="CK8" s="37" t="e">
        <f aca="false">IF(CJ8="","",CJ8/600*100)</f>
        <v>#REF!</v>
      </c>
      <c r="CL8" s="32" t="e">
        <f aca="false">IF(CN8="PASS",Ngrade(CK8),"")</f>
        <v>#REF!</v>
      </c>
      <c r="CM8" s="33" t="e">
        <f aca="false">IF(CJ8="","",((BY8)*3+(CA8)*3+(CC8)*3+(CE8)*3+(CG8)*3+(CI8)*3)/18)</f>
        <v>#REF!</v>
      </c>
      <c r="CN8" s="34" t="e">
        <f aca="false">remarks6(BY8,CA8,CC8,CE8,CG8,CI8,LEFT($G$5,6),LEFT($I$5,6),LEFT($K$5,6),LEFT($M$5,6),LEFT($O$5,6),LEFT(#REF!,6))</f>
        <v>#REF!</v>
      </c>
      <c r="CO8" s="30"/>
      <c r="CP8" s="31"/>
      <c r="CQ8" s="30"/>
      <c r="CR8" s="31"/>
      <c r="CS8" s="30"/>
      <c r="CT8" s="31"/>
      <c r="CU8" s="30"/>
      <c r="CV8" s="31"/>
      <c r="CW8" s="30"/>
      <c r="CX8" s="31"/>
      <c r="CY8" s="32" t="e">
        <f aca="false">IF(DC8="PASS",CO8+CQ8+CS8+CU8+CW8,"")</f>
        <v>#VALUE!</v>
      </c>
      <c r="CZ8" s="37" t="e">
        <f aca="false">IF(CY8="","",CY8/500*100)</f>
        <v>#VALUE!</v>
      </c>
      <c r="DA8" s="32" t="e">
        <f aca="false">IF(DC8="PASS",Ngrade(CZ8),"")</f>
        <v>#VALUE!</v>
      </c>
      <c r="DB8" s="33" t="e">
        <f aca="false">IF(CY8="","",((CP8)*3+(CR8)*3+(CT8)*3+(CV8)*3+(CX8)*3)/15)</f>
        <v>#VALUE!</v>
      </c>
      <c r="DC8" s="34" t="e">
        <f aca="false">remarks5(CP8,CR8,CT8,CV8,CX8,LEFT(CO$5,6),LEFT(CQ$5,6),LEFT(CS$5,6),LEFT(CU$5,6),LEFT(CW$5,6))</f>
        <v>#VALUE!</v>
      </c>
      <c r="DD8" s="30"/>
      <c r="DE8" s="31"/>
      <c r="DF8" s="30"/>
      <c r="DG8" s="31"/>
      <c r="DH8" s="30"/>
      <c r="DI8" s="31"/>
      <c r="DJ8" s="30"/>
      <c r="DK8" s="31"/>
      <c r="DL8" s="32" t="e">
        <f aca="false">IF(DP8="PASS",DD8+DF8+DH8+DJ8,"")</f>
        <v>#VALUE!</v>
      </c>
      <c r="DM8" s="37" t="e">
        <f aca="false">IF(DL8="","",DL8/400*100)</f>
        <v>#VALUE!</v>
      </c>
      <c r="DN8" s="32" t="e">
        <f aca="false">IF(DP8="PASS",Ngrade(DM8),"")</f>
        <v>#VALUE!</v>
      </c>
      <c r="DO8" s="33" t="e">
        <f aca="false">IF(DL8="","",((DE8)*3+(DG8)*3+(DI8)*3+(DK8)*3)/12)</f>
        <v>#VALUE!</v>
      </c>
      <c r="DP8" s="34" t="e">
        <f aca="false">remark4(DE8,DG8,DI8,DK8,LEFT(DD$5,6),LEFT(DF$5,6),LEFT(DH$5,6),LEFT(DJ$5,6))</f>
        <v>#VALUE!</v>
      </c>
      <c r="DQ8" s="30"/>
      <c r="DR8" s="31"/>
      <c r="DS8" s="30"/>
      <c r="DT8" s="31"/>
      <c r="DU8" s="30"/>
      <c r="DV8" s="31"/>
      <c r="DW8" s="30"/>
      <c r="DX8" s="31"/>
      <c r="DY8" s="30"/>
      <c r="DZ8" s="31"/>
      <c r="EA8" s="32" t="e">
        <f aca="false">IF(EE8="PASS",DQ8+DS8+DU8+DW8+DY8,"")</f>
        <v>#VALUE!</v>
      </c>
      <c r="EB8" s="37" t="e">
        <f aca="false">IF(EA8="","",EA8/500*100)</f>
        <v>#VALUE!</v>
      </c>
      <c r="EC8" s="32" t="e">
        <f aca="false">IF(EE8="PASS",Ngrade(EB8),"")</f>
        <v>#VALUE!</v>
      </c>
      <c r="ED8" s="33" t="e">
        <f aca="false">IF(EA8="","",((DR8)*3+(DT8)*3+(DV8)*3+(DX8)*3+(DZ8)*6)/18)</f>
        <v>#VALUE!</v>
      </c>
      <c r="EE8" s="34" t="e">
        <f aca="false">remarks5(DR8,DT8,DV8,DX8,DZ8,LEFT(DQ$5,6),LEFT(DS$5,6),LEFT(DU$5,6),LEFT(DW$5,6),LEFT(DY$5,6))</f>
        <v>#VALUE!</v>
      </c>
      <c r="EF8" s="34" t="e">
        <f aca="false">STATUS(BV8)</f>
        <v>#VALUE!</v>
      </c>
      <c r="EG8" s="36" t="n">
        <f aca="false">(SUM(H8,J8,L8,P8,Z8,AB8,AF8,AQ8,AS8,AU8,AW8,AY8,BA8,BL8,BN8,BP8,BR8)*3+SUM(N8,AH8,BJ8)*4+SUM(R8,AD8)*2)/67</f>
        <v>0.313432835820896</v>
      </c>
      <c r="EH8" s="30" t="s">
        <v>70</v>
      </c>
      <c r="EI8" s="31" t="n">
        <v>0</v>
      </c>
      <c r="EJ8" s="30" t="s">
        <v>70</v>
      </c>
      <c r="EK8" s="31" t="n">
        <v>0</v>
      </c>
      <c r="EL8" s="30" t="s">
        <v>70</v>
      </c>
      <c r="EM8" s="31" t="n">
        <v>0</v>
      </c>
      <c r="EN8" s="30" t="s">
        <v>70</v>
      </c>
      <c r="EO8" s="31" t="n">
        <v>0</v>
      </c>
      <c r="EP8" s="30" t="s">
        <v>70</v>
      </c>
      <c r="EQ8" s="31" t="n">
        <v>0</v>
      </c>
      <c r="ER8" s="32" t="e">
        <f aca="false">IF(EV8="PASS",EH8+EJ8+EL8+EN8+EP8,"")</f>
        <v>#VALUE!</v>
      </c>
      <c r="ES8" s="33" t="e">
        <f aca="false">IF(ER8="","",ER8/500*100)</f>
        <v>#VALUE!</v>
      </c>
      <c r="ET8" s="32" t="e">
        <f aca="false">IF(EV8="PASS",Ngrade(ES8),"")</f>
        <v>#VALUE!</v>
      </c>
      <c r="EU8" s="33" t="n">
        <f aca="false">ROUND(((EI8*3)+(EK8*4)+(EM8*3)+(EO8*3)+(EQ8*3))/16,2)</f>
        <v>0</v>
      </c>
      <c r="EV8" s="34" t="e">
        <f aca="false">remarks5(EI8,EK8,EM8,EO8,EQ8,LEFT(EH$5,6),LEFT(EJ$5,6),LEFT(EL$5,6),LEFT(EN$5,6),LEFT(EP$5,6))</f>
        <v>#VALUE!</v>
      </c>
      <c r="EW8" s="38" t="e">
        <f aca="false">STATUS(EU8)</f>
        <v>#VALUE!</v>
      </c>
      <c r="EX8" s="36" t="n">
        <f aca="false">((H8+J8+L8+P8+Z8+AB8+AF8+AQ8+AS8+AU8+AW8+AY8+BA8+BL8+BN8+BP8+BR8+EI8+EM8+EO8+EQ8)*3+SUM(R8,AD8)*2+SUM(N8,AH8,BJ8,EK8)*4)/83</f>
        <v>0.253012048192771</v>
      </c>
      <c r="EY8" s="30" t="s">
        <v>70</v>
      </c>
      <c r="EZ8" s="31" t="n">
        <v>0</v>
      </c>
      <c r="FA8" s="30" t="s">
        <v>70</v>
      </c>
      <c r="FB8" s="31" t="n">
        <v>0</v>
      </c>
      <c r="FC8" s="30" t="s">
        <v>70</v>
      </c>
      <c r="FD8" s="31" t="n">
        <v>0</v>
      </c>
      <c r="FE8" s="30" t="s">
        <v>70</v>
      </c>
      <c r="FF8" s="31" t="n">
        <v>0</v>
      </c>
      <c r="FG8" s="30" t="s">
        <v>70</v>
      </c>
      <c r="FH8" s="31" t="n">
        <v>0</v>
      </c>
      <c r="FI8" s="32" t="e">
        <f aca="false">IF(FM8="PASS",EY8+FA8+FC8+FE8+FG8,"")</f>
        <v>#VALUE!</v>
      </c>
      <c r="FJ8" s="33" t="e">
        <f aca="false">IF(FI8="","",FI8/500*100)</f>
        <v>#VALUE!</v>
      </c>
      <c r="FK8" s="32" t="e">
        <f aca="false">IF(FM8="PASS",Ngrade(FJ8),"")</f>
        <v>#VALUE!</v>
      </c>
      <c r="FL8" s="33" t="n">
        <f aca="false">ROUND(((EZ8*3)+(FB8*3)+(FD8*3)+(FF8*3)+(FH8*3))/15,2)</f>
        <v>0</v>
      </c>
      <c r="FM8" s="34" t="e">
        <f aca="false">remarks5(EZ8,FB8,FD8,FF8,FH8,LEFT(EY$5,6),LEFT(FA$5,6),LEFT(FC$5,6),LEFT(FE$5,6),LEFT(FG$5,6))</f>
        <v>#VALUE!</v>
      </c>
      <c r="FN8" s="38" t="e">
        <f aca="false">STATUS(FL8)</f>
        <v>#VALUE!</v>
      </c>
      <c r="FO8" s="36" t="n">
        <f aca="false">((H8+J8+L8+P8+Z8+AB8+AF8+AQ8+AS8+AU8+AW8+AY8+BA8+BL8+BN8+BP8+BR8+EI8+EM8+EO8+EQ8+EZ8+FB8+FD8+FF8+FH8)*3+SUM(R8,AD8)*2+SUM(N8,AH8,BJ8,EK8)*4)/98</f>
        <v>0.214285714285714</v>
      </c>
      <c r="FP8" s="30" t="s">
        <v>70</v>
      </c>
      <c r="FQ8" s="31" t="n">
        <v>0</v>
      </c>
      <c r="FR8" s="30" t="s">
        <v>70</v>
      </c>
      <c r="FS8" s="31" t="n">
        <v>0</v>
      </c>
      <c r="FT8" s="30" t="s">
        <v>70</v>
      </c>
      <c r="FU8" s="31" t="n">
        <v>0</v>
      </c>
      <c r="FV8" s="30" t="s">
        <v>70</v>
      </c>
      <c r="FW8" s="31" t="n">
        <v>0</v>
      </c>
      <c r="FX8" s="30" t="s">
        <v>70</v>
      </c>
      <c r="FY8" s="31" t="n">
        <v>0</v>
      </c>
      <c r="FZ8" s="32" t="e">
        <f aca="false">IF(GD8="PASS",FP8+FR8+FT8+FV8+FX8,"")</f>
        <v>#VALUE!</v>
      </c>
      <c r="GA8" s="33" t="e">
        <f aca="false">IF(FZ8="","",FZ8/500*100)</f>
        <v>#VALUE!</v>
      </c>
      <c r="GB8" s="32" t="e">
        <f aca="false">IF(GD8="PASS",Ngrade(GA8),"")</f>
        <v>#VALUE!</v>
      </c>
      <c r="GC8" s="33" t="n">
        <f aca="false">ROUND(((FQ8*3)+(FS8*3)+(FU8*3)+(FW8*3)+(FY8*4))/16,2)</f>
        <v>0</v>
      </c>
      <c r="GD8" s="34" t="e">
        <f aca="false">remarks5(FQ8,FS8,FU8,FW8,FY8,LEFT(FP$5,6),LEFT(FR$5,6),LEFT(FT$5,6),LEFT(FV$5,6),LEFT(FX$5,6))</f>
        <v>#VALUE!</v>
      </c>
      <c r="GE8" s="38" t="e">
        <f aca="false">STATUS(GC8)</f>
        <v>#VALUE!</v>
      </c>
      <c r="GF8" s="36" t="n">
        <f aca="false">((H8+J8+L8+P8+Z8+AB8+AF8+AQ8+AS8+AU8+AW8+AY8+BA8+BL8+BN8+BP8+BR8+EI8+EM8+EO8+EQ8+EZ8+FB8+FD8+FF8+FH8+FQ8+FS8+FU8+FW8)*3+SUM(R8,AD8)*2+SUM(N8,AH8,BJ8,EK8,FY8)*4)/114</f>
        <v>0.18421052631579</v>
      </c>
      <c r="GG8" s="30" t="s">
        <v>70</v>
      </c>
      <c r="GH8" s="31" t="n">
        <v>0</v>
      </c>
      <c r="GI8" s="30" t="s">
        <v>70</v>
      </c>
      <c r="GJ8" s="31" t="n">
        <v>0</v>
      </c>
      <c r="GK8" s="30" t="s">
        <v>70</v>
      </c>
      <c r="GL8" s="31" t="n">
        <v>0</v>
      </c>
      <c r="GM8" s="30" t="s">
        <v>70</v>
      </c>
      <c r="GN8" s="31" t="n">
        <v>0</v>
      </c>
      <c r="GO8" s="30" t="s">
        <v>70</v>
      </c>
      <c r="GP8" s="31" t="n">
        <v>0</v>
      </c>
      <c r="GQ8" s="32" t="e">
        <f aca="false">IF(GU8="PASS",GG8+GI8+GK8+GM8+GO8,"")</f>
        <v>#VALUE!</v>
      </c>
      <c r="GR8" s="33" t="e">
        <f aca="false">IF(GQ8="","",GQ8/500*100)</f>
        <v>#VALUE!</v>
      </c>
      <c r="GS8" s="32" t="e">
        <f aca="false">IF(GU8="PASS",Ngrade(GR8),"")</f>
        <v>#VALUE!</v>
      </c>
      <c r="GT8" s="33" t="n">
        <f aca="false">ROUND(((GH8*3)+(GJ8*3)+(GL8*3)+(GN8*3)+(GP8*6))/18,2)</f>
        <v>0</v>
      </c>
      <c r="GU8" s="34" t="e">
        <f aca="false">remarks5(GH8,GJ8,GL8,GN8,GP8,LEFT(GG$5,6),LEFT(GI$5,6),LEFT(GK$5,6),LEFT(GM$5,6),LEFT(GO$5,6))</f>
        <v>#VALUE!</v>
      </c>
      <c r="GV8" s="38" t="e">
        <f aca="false">STATUS(GT8)</f>
        <v>#VALUE!</v>
      </c>
      <c r="GW8" s="39" t="e">
        <f aca="false">IF(AND(W8="PASS",AM8="PASS",BF8="PASS",BW8="PASS",EV8="PASS",FM8="PASS",GD8="PASS",GU8="PASS"),S8+AI8+BB8+BS8+ER8+FI8+FZ8+GQ8,"")</f>
        <v>#VALUE!</v>
      </c>
      <c r="GX8" s="19" t="e">
        <f aca="false">IF(GW8="","",GW8/4150*100)</f>
        <v>#VALUE!</v>
      </c>
      <c r="GY8" s="39" t="e">
        <f aca="false">IF(HA8="PASS",Ngrade(GX8),"")</f>
        <v>#VALUE!</v>
      </c>
      <c r="GZ8" s="19" t="n">
        <f aca="false">((H8+J8+L8+P8+Z8+AB8+AF8+AQ8+AS8+AU8+AW8+AY8+BA8+BL8+BN8+BP8+BR8+EI8+EM8+EO8+EQ8+EZ8+FB8+FD8+FF8+FH8+FQ8+FS8+FU8+FW8+GH8+GJ8+GL8+GN8)*3+SUM(R8,AD8)*2+SUM(N8,AH8,BJ8,EK8,FY8)*4+SUM(GP8)*6)/132</f>
        <v>0.159090909090909</v>
      </c>
      <c r="HA8" s="19" t="e">
        <f aca="false">IF(GX8="","FAIL","PASS")</f>
        <v>#VALUE!</v>
      </c>
      <c r="HB8" s="19" t="e">
        <f aca="false">STATUS2008(V8,AO8,BH8,EG8,EX8,FO8,GF8,GZ8)</f>
        <v>#VALUE!</v>
      </c>
      <c r="HC8" s="40" t="s">
        <v>71</v>
      </c>
    </row>
    <row r="9" s="8" customFormat="true" ht="21" hidden="false" customHeight="false" outlineLevel="0" collapsed="false">
      <c r="A9" s="25" t="s">
        <v>72</v>
      </c>
      <c r="B9" s="26" t="s">
        <v>73</v>
      </c>
      <c r="C9" s="26" t="s">
        <v>74</v>
      </c>
      <c r="D9" s="41"/>
      <c r="E9" s="28"/>
      <c r="F9" s="42"/>
      <c r="G9" s="30" t="n">
        <v>10</v>
      </c>
      <c r="H9" s="31" t="n">
        <v>0</v>
      </c>
      <c r="I9" s="30" t="n">
        <v>10</v>
      </c>
      <c r="J9" s="31" t="n">
        <v>0</v>
      </c>
      <c r="K9" s="30" t="n">
        <v>50</v>
      </c>
      <c r="L9" s="31" t="n">
        <v>1</v>
      </c>
      <c r="M9" s="30" t="n">
        <v>23</v>
      </c>
      <c r="N9" s="31" t="n">
        <v>0</v>
      </c>
      <c r="O9" s="30" t="n">
        <v>60</v>
      </c>
      <c r="P9" s="31" t="n">
        <v>2</v>
      </c>
      <c r="Q9" s="30" t="n">
        <v>29</v>
      </c>
      <c r="R9" s="31" t="n">
        <v>1.8</v>
      </c>
      <c r="S9" s="32" t="e">
        <f aca="false">IF(W9="PASS",G9+I9+K9+M9+O9+Q9,"")</f>
        <v>#VALUE!</v>
      </c>
      <c r="T9" s="33" t="e">
        <f aca="false">IF(S9="","",S9/550*100)</f>
        <v>#VALUE!</v>
      </c>
      <c r="U9" s="32" t="e">
        <f aca="false">IF(W9="PASS",Ngrade(T9),"")</f>
        <v>#VALUE!</v>
      </c>
      <c r="V9" s="33" t="n">
        <f aca="false">ROUND(((H9*3)+(J9*3)+(L9*3)+(N9*4)+(P9*3)+(R9*2))/18,2)</f>
        <v>0.7</v>
      </c>
      <c r="W9" s="34" t="e">
        <f aca="false">remarks5(H9,J9,L9,N9,R9,LEFT(G$5,6),LEFT(I$5,6),LEFT(K$5,6),LEFT(M$5,6),LEFT(Q$5,6))</f>
        <v>#VALUE!</v>
      </c>
      <c r="X9" s="34" t="e">
        <f aca="false">STATUS(V9)</f>
        <v>#VALUE!</v>
      </c>
      <c r="Y9" s="30" t="s">
        <v>70</v>
      </c>
      <c r="Z9" s="31" t="n">
        <v>0</v>
      </c>
      <c r="AA9" s="30" t="s">
        <v>70</v>
      </c>
      <c r="AB9" s="31" t="n">
        <v>0</v>
      </c>
      <c r="AC9" s="30" t="s">
        <v>70</v>
      </c>
      <c r="AD9" s="31" t="n">
        <v>0</v>
      </c>
      <c r="AE9" s="30" t="s">
        <v>70</v>
      </c>
      <c r="AF9" s="31" t="n">
        <v>0</v>
      </c>
      <c r="AG9" s="30" t="s">
        <v>70</v>
      </c>
      <c r="AH9" s="31" t="n">
        <v>0</v>
      </c>
      <c r="AI9" s="32" t="e">
        <f aca="false">IF(AM9="PASS",Y9+AA9+AC9+AE9+AG9,"")</f>
        <v>#VALUE!</v>
      </c>
      <c r="AJ9" s="33" t="e">
        <f aca="false">IF(AI9="","",AI9/500*100)</f>
        <v>#VALUE!</v>
      </c>
      <c r="AK9" s="33" t="e">
        <f aca="false">IF(AM9="PASS",Ngrade(AJ9),"")</f>
        <v>#VALUE!</v>
      </c>
      <c r="AL9" s="33" t="n">
        <f aca="false">ROUND(((Z9*3)+(AB9*3)+(AD9*2)+(AF9*3)+(AH9*4))/15,2)</f>
        <v>0</v>
      </c>
      <c r="AM9" s="35" t="e">
        <f aca="false">remarks5(Z9,AB9,AD9,AF9,AH9,LEFT(Y$5,6),LEFT(AA$5,6),LEFT(AC$5,6),LEFT(AE$5,6),LEFT(AG$5,6))</f>
        <v>#VALUE!</v>
      </c>
      <c r="AN9" s="35" t="e">
        <f aca="false">STATUS(AL9)</f>
        <v>#VALUE!</v>
      </c>
      <c r="AO9" s="36" t="n">
        <f aca="false">(SUM(H9,J9,L9,P9,Z9,AB9,AF9)*3+SUM(N9,AH9)*4+SUM(R9,AD9)*2)/33</f>
        <v>0.381818181818182</v>
      </c>
      <c r="AP9" s="30" t="s">
        <v>70</v>
      </c>
      <c r="AQ9" s="31" t="n">
        <v>0</v>
      </c>
      <c r="AR9" s="30" t="s">
        <v>70</v>
      </c>
      <c r="AS9" s="31" t="n">
        <v>0</v>
      </c>
      <c r="AT9" s="30" t="s">
        <v>70</v>
      </c>
      <c r="AU9" s="31" t="n">
        <v>0</v>
      </c>
      <c r="AV9" s="30" t="s">
        <v>70</v>
      </c>
      <c r="AW9" s="31" t="n">
        <v>0</v>
      </c>
      <c r="AX9" s="30" t="s">
        <v>70</v>
      </c>
      <c r="AY9" s="31" t="n">
        <v>0</v>
      </c>
      <c r="AZ9" s="30" t="s">
        <v>70</v>
      </c>
      <c r="BA9" s="31" t="n">
        <v>0</v>
      </c>
      <c r="BB9" s="32" t="e">
        <f aca="false">IF(BF9="PASS",AP9+AR9+AT9+AV9++AX9+AZ9,"")</f>
        <v>#VALUE!</v>
      </c>
      <c r="BC9" s="33" t="e">
        <f aca="false">IF(BB9="","",BB9/600*100)</f>
        <v>#VALUE!</v>
      </c>
      <c r="BD9" s="32" t="e">
        <f aca="false">IF(BF9="PASS",Ngrade(BC9),"")</f>
        <v>#VALUE!</v>
      </c>
      <c r="BE9" s="33" t="n">
        <f aca="false">ROUND(((AQ9*3)+(AS9*3)+(AU9*3)+(AW9*3)+(AY9*3)+(BA9*3))/18,2)</f>
        <v>0</v>
      </c>
      <c r="BF9" s="34" t="e">
        <f aca="false">remarks6($AQ9,$AS9,$AU9,$AW9,$AY9,$BA9,LEFT($AP$5,6),LEFT($AR$5,6),LEFT($AT$5,6),LEFT($AV$5,6),LEFT($AX$5,6),LEFT($AZ$5,6))</f>
        <v>#VALUE!</v>
      </c>
      <c r="BG9" s="34" t="e">
        <f aca="false">STATUS(BE9)</f>
        <v>#VALUE!</v>
      </c>
      <c r="BH9" s="36" t="n">
        <f aca="false">(SUM(H9,J9,L9,P9,Z9,AB9,AF9,AQ9,AS9,AU9,AW9,AY9,BA9)*3+SUM(N9,AH9)*4+SUM(R9,AD9)*2)/51</f>
        <v>0.247058823529412</v>
      </c>
      <c r="BI9" s="30" t="s">
        <v>70</v>
      </c>
      <c r="BJ9" s="31" t="n">
        <v>0</v>
      </c>
      <c r="BK9" s="30" t="s">
        <v>70</v>
      </c>
      <c r="BL9" s="31" t="n">
        <v>0</v>
      </c>
      <c r="BM9" s="30" t="s">
        <v>70</v>
      </c>
      <c r="BN9" s="31" t="n">
        <v>0</v>
      </c>
      <c r="BO9" s="30" t="s">
        <v>70</v>
      </c>
      <c r="BP9" s="31" t="n">
        <v>0</v>
      </c>
      <c r="BQ9" s="30" t="s">
        <v>70</v>
      </c>
      <c r="BR9" s="31" t="n">
        <v>0</v>
      </c>
      <c r="BS9" s="32" t="e">
        <f aca="false">IF(BW9="PASS",BI9+BK9+BM9+BO9+BQ9,"")</f>
        <v>#VALUE!</v>
      </c>
      <c r="BT9" s="33" t="e">
        <f aca="false">IF(BS9="","",BS9/500*100)</f>
        <v>#VALUE!</v>
      </c>
      <c r="BU9" s="32" t="e">
        <f aca="false">IF(BW9="PASS",Ngrade(BT9),"")</f>
        <v>#VALUE!</v>
      </c>
      <c r="BV9" s="33" t="n">
        <f aca="false">ROUND(((BJ9*4)+(BL9*3)+(BN9*3)+(BP9*3)+(BR9*3))/16,2)</f>
        <v>0</v>
      </c>
      <c r="BW9" s="34" t="e">
        <f aca="false">remarks5(BJ9,BL9,BN9,BP9,BR9,LEFT(BI$5,6),LEFT(BK$5,6),LEFT(BM$5,6),LEFT(BO$5,6),LEFT(BQ$5,6))</f>
        <v>#VALUE!</v>
      </c>
      <c r="BX9" s="30"/>
      <c r="BY9" s="31"/>
      <c r="BZ9" s="30"/>
      <c r="CA9" s="31"/>
      <c r="CB9" s="30"/>
      <c r="CC9" s="31"/>
      <c r="CD9" s="30"/>
      <c r="CE9" s="31"/>
      <c r="CF9" s="30"/>
      <c r="CG9" s="31"/>
      <c r="CH9" s="30"/>
      <c r="CI9" s="31"/>
      <c r="CJ9" s="32" t="e">
        <f aca="false">IF(CN9="PASS",BX9+BZ9+CB9+CD9+CF9+CH9,"")</f>
        <v>#REF!</v>
      </c>
      <c r="CK9" s="37" t="e">
        <f aca="false">IF(CJ9="","",CJ9/600*100)</f>
        <v>#REF!</v>
      </c>
      <c r="CL9" s="32" t="e">
        <f aca="false">IF(CN9="PASS",Ngrade(CK9),"")</f>
        <v>#REF!</v>
      </c>
      <c r="CM9" s="33" t="e">
        <f aca="false">IF(CJ9="","",((BY9)*3+(CA9)*3+(CC9)*3+(CE9)*3+(CG9)*3+(CI9)*3)/18)</f>
        <v>#REF!</v>
      </c>
      <c r="CN9" s="34" t="e">
        <f aca="false">remarks6(BY9,CA9,CC9,CE9,CG9,CI9,LEFT($G$5,6),LEFT($I$5,6),LEFT($K$5,6),LEFT($M$5,6),LEFT($O$5,6),LEFT(#REF!,6))</f>
        <v>#REF!</v>
      </c>
      <c r="CO9" s="30"/>
      <c r="CP9" s="31"/>
      <c r="CQ9" s="30"/>
      <c r="CR9" s="31"/>
      <c r="CS9" s="30"/>
      <c r="CT9" s="31"/>
      <c r="CU9" s="30"/>
      <c r="CV9" s="31"/>
      <c r="CW9" s="30"/>
      <c r="CX9" s="31"/>
      <c r="CY9" s="32" t="e">
        <f aca="false">IF(DC9="PASS",CO9+CQ9+CS9+CU9+CW9,"")</f>
        <v>#VALUE!</v>
      </c>
      <c r="CZ9" s="37" t="e">
        <f aca="false">IF(CY9="","",CY9/500*100)</f>
        <v>#VALUE!</v>
      </c>
      <c r="DA9" s="32" t="e">
        <f aca="false">IF(DC9="PASS",Ngrade(CZ9),"")</f>
        <v>#VALUE!</v>
      </c>
      <c r="DB9" s="33" t="e">
        <f aca="false">IF(CY9="","",((CP9)*3+(CR9)*3+(CT9)*3+(CV9)*3+(CX9)*3)/15)</f>
        <v>#VALUE!</v>
      </c>
      <c r="DC9" s="34" t="e">
        <f aca="false">remarks5(CP9,CR9,CT9,CV9,CX9,LEFT(CO$5,6),LEFT(CQ$5,6),LEFT(CS$5,6),LEFT(CU$5,6),LEFT(CW$5,6))</f>
        <v>#VALUE!</v>
      </c>
      <c r="DD9" s="30"/>
      <c r="DE9" s="31"/>
      <c r="DF9" s="30"/>
      <c r="DG9" s="31"/>
      <c r="DH9" s="30"/>
      <c r="DI9" s="31"/>
      <c r="DJ9" s="30"/>
      <c r="DK9" s="31"/>
      <c r="DL9" s="32" t="e">
        <f aca="false">IF(DP9="PASS",DD9+DF9+DH9+DJ9,"")</f>
        <v>#VALUE!</v>
      </c>
      <c r="DM9" s="37" t="e">
        <f aca="false">IF(DL9="","",DL9/400*100)</f>
        <v>#VALUE!</v>
      </c>
      <c r="DN9" s="32" t="e">
        <f aca="false">IF(DP9="PASS",Ngrade(DM9),"")</f>
        <v>#VALUE!</v>
      </c>
      <c r="DO9" s="33" t="e">
        <f aca="false">IF(DL9="","",((DE9)*3+(DG9)*3+(DI9)*3+(DK9)*3)/12)</f>
        <v>#VALUE!</v>
      </c>
      <c r="DP9" s="34" t="e">
        <f aca="false">remark4(DE9,DG9,DI9,DK9,LEFT(DD$5,6),LEFT(DF$5,6),LEFT(DH$5,6),LEFT(DJ$5,6))</f>
        <v>#VALUE!</v>
      </c>
      <c r="DQ9" s="30"/>
      <c r="DR9" s="31"/>
      <c r="DS9" s="30"/>
      <c r="DT9" s="31"/>
      <c r="DU9" s="30"/>
      <c r="DV9" s="31"/>
      <c r="DW9" s="30"/>
      <c r="DX9" s="31"/>
      <c r="DY9" s="30"/>
      <c r="DZ9" s="31"/>
      <c r="EA9" s="32" t="e">
        <f aca="false">IF(EE9="PASS",DQ9+DS9+DU9+DW9+DY9,"")</f>
        <v>#VALUE!</v>
      </c>
      <c r="EB9" s="37" t="e">
        <f aca="false">IF(EA9="","",EA9/500*100)</f>
        <v>#VALUE!</v>
      </c>
      <c r="EC9" s="32" t="e">
        <f aca="false">IF(EE9="PASS",Ngrade(EB9),"")</f>
        <v>#VALUE!</v>
      </c>
      <c r="ED9" s="33" t="e">
        <f aca="false">IF(EA9="","",((DR9)*3+(DT9)*3+(DV9)*3+(DX9)*3+(DZ9)*6)/18)</f>
        <v>#VALUE!</v>
      </c>
      <c r="EE9" s="34" t="e">
        <f aca="false">remarks5(DR9,DT9,DV9,DX9,DZ9,LEFT(DQ$5,6),LEFT(DS$5,6),LEFT(DU$5,6),LEFT(DW$5,6),LEFT(DY$5,6))</f>
        <v>#VALUE!</v>
      </c>
      <c r="EF9" s="34" t="e">
        <f aca="false">STATUS(BV9)</f>
        <v>#VALUE!</v>
      </c>
      <c r="EG9" s="36" t="n">
        <f aca="false">(SUM(H9,J9,L9,P9,Z9,AB9,AF9,AQ9,AS9,AU9,AW9,AY9,BA9,BL9,BN9,BP9,BR9)*3+SUM(N9,AH9,BJ9)*4+SUM(R9,AD9)*2)/67</f>
        <v>0.188059701492537</v>
      </c>
      <c r="EH9" s="30" t="s">
        <v>70</v>
      </c>
      <c r="EI9" s="31" t="n">
        <v>0</v>
      </c>
      <c r="EJ9" s="30" t="s">
        <v>70</v>
      </c>
      <c r="EK9" s="31" t="n">
        <v>0</v>
      </c>
      <c r="EL9" s="30" t="s">
        <v>70</v>
      </c>
      <c r="EM9" s="31" t="n">
        <v>0</v>
      </c>
      <c r="EN9" s="30" t="s">
        <v>70</v>
      </c>
      <c r="EO9" s="31" t="n">
        <v>0</v>
      </c>
      <c r="EP9" s="30" t="s">
        <v>70</v>
      </c>
      <c r="EQ9" s="31" t="n">
        <v>0</v>
      </c>
      <c r="ER9" s="32" t="e">
        <f aca="false">IF(EV9="PASS",EH9+EJ9+EL9+EN9+EP9,"")</f>
        <v>#VALUE!</v>
      </c>
      <c r="ES9" s="33" t="e">
        <f aca="false">IF(ER9="","",ER9/500*100)</f>
        <v>#VALUE!</v>
      </c>
      <c r="ET9" s="32" t="e">
        <f aca="false">IF(EV9="PASS",Ngrade(ES9),"")</f>
        <v>#VALUE!</v>
      </c>
      <c r="EU9" s="33" t="n">
        <f aca="false">ROUND(((EI9*3)+(EK9*4)+(EM9*3)+(EO9*3)+(EQ9*3))/16,2)</f>
        <v>0</v>
      </c>
      <c r="EV9" s="34" t="e">
        <f aca="false">remarks5(EI9,EK9,EM9,EO9,EQ9,LEFT(EH$5,6),LEFT(EJ$5,6),LEFT(EL$5,6),LEFT(EN$5,6),LEFT(EP$5,6))</f>
        <v>#VALUE!</v>
      </c>
      <c r="EW9" s="38" t="e">
        <f aca="false">STATUS(EU9)</f>
        <v>#VALUE!</v>
      </c>
      <c r="EX9" s="36" t="n">
        <f aca="false">((H9+J9+L9+P9+Z9+AB9+AF9+AQ9+AS9+AU9+AW9+AY9+BA9+BL9+BN9+BP9+BR9+EI9+EM9+EO9+EQ9)*3+SUM(R9,AD9)*2+SUM(N9,AH9,BJ9,EK9)*4)/83</f>
        <v>0.151807228915663</v>
      </c>
      <c r="EY9" s="30" t="s">
        <v>70</v>
      </c>
      <c r="EZ9" s="31" t="n">
        <v>0</v>
      </c>
      <c r="FA9" s="30" t="s">
        <v>70</v>
      </c>
      <c r="FB9" s="31" t="n">
        <v>0</v>
      </c>
      <c r="FC9" s="30" t="s">
        <v>70</v>
      </c>
      <c r="FD9" s="31" t="n">
        <v>0</v>
      </c>
      <c r="FE9" s="30" t="s">
        <v>70</v>
      </c>
      <c r="FF9" s="31" t="n">
        <v>0</v>
      </c>
      <c r="FG9" s="30" t="s">
        <v>70</v>
      </c>
      <c r="FH9" s="31" t="n">
        <v>0</v>
      </c>
      <c r="FI9" s="32" t="e">
        <f aca="false">IF(FM9="PASS",EY9+FA9+FC9+FE9+FG9,"")</f>
        <v>#VALUE!</v>
      </c>
      <c r="FJ9" s="33" t="e">
        <f aca="false">IF(FI9="","",FI9/500*100)</f>
        <v>#VALUE!</v>
      </c>
      <c r="FK9" s="32" t="e">
        <f aca="false">IF(FM9="PASS",Ngrade(FJ9),"")</f>
        <v>#VALUE!</v>
      </c>
      <c r="FL9" s="33" t="n">
        <f aca="false">ROUND(((EZ9*3)+(FB9*3)+(FD9*3)+(FF9*3)+(FH9*3))/15,2)</f>
        <v>0</v>
      </c>
      <c r="FM9" s="34" t="e">
        <f aca="false">remarks5(EZ9,FB9,FD9,FF9,FH9,LEFT(EY$5,6),LEFT(FA$5,6),LEFT(FC$5,6),LEFT(FE$5,6),LEFT(FG$5,6))</f>
        <v>#VALUE!</v>
      </c>
      <c r="FN9" s="38" t="e">
        <f aca="false">STATUS(FL9)</f>
        <v>#VALUE!</v>
      </c>
      <c r="FO9" s="36" t="n">
        <f aca="false">((H9+J9+L9+P9+Z9+AB9+AF9+AQ9+AS9+AU9+AW9+AY9+BA9+BL9+BN9+BP9+BR9+EI9+EM9+EO9+EQ9+EZ9+FB9+FD9+FF9+FH9)*3+SUM(R9,AD9)*2+SUM(N9,AH9,BJ9,EK9)*4)/98</f>
        <v>0.128571428571429</v>
      </c>
      <c r="FP9" s="30" t="s">
        <v>70</v>
      </c>
      <c r="FQ9" s="31" t="n">
        <v>0</v>
      </c>
      <c r="FR9" s="30" t="s">
        <v>70</v>
      </c>
      <c r="FS9" s="31" t="n">
        <v>0</v>
      </c>
      <c r="FT9" s="30" t="s">
        <v>70</v>
      </c>
      <c r="FU9" s="31" t="n">
        <v>0</v>
      </c>
      <c r="FV9" s="30" t="s">
        <v>70</v>
      </c>
      <c r="FW9" s="31" t="n">
        <v>0</v>
      </c>
      <c r="FX9" s="30" t="s">
        <v>70</v>
      </c>
      <c r="FY9" s="31" t="n">
        <v>0</v>
      </c>
      <c r="FZ9" s="32" t="e">
        <f aca="false">IF(GD9="PASS",FP9+FR9+FT9+FV9+FX9,"")</f>
        <v>#VALUE!</v>
      </c>
      <c r="GA9" s="33" t="e">
        <f aca="false">IF(FZ9="","",FZ9/500*100)</f>
        <v>#VALUE!</v>
      </c>
      <c r="GB9" s="32" t="e">
        <f aca="false">IF(GD9="PASS",Ngrade(GA9),"")</f>
        <v>#VALUE!</v>
      </c>
      <c r="GC9" s="33" t="n">
        <f aca="false">ROUND(((FQ9*3)+(FS9*3)+(FU9*3)+(FW9*3)+(FY9*4))/16,2)</f>
        <v>0</v>
      </c>
      <c r="GD9" s="34" t="e">
        <f aca="false">remarks5(FQ9,FS9,FU9,FW9,FY9,LEFT(FP$5,6),LEFT(FR$5,6),LEFT(FT$5,6),LEFT(FV$5,6),LEFT(FX$5,6))</f>
        <v>#VALUE!</v>
      </c>
      <c r="GE9" s="38" t="e">
        <f aca="false">STATUS(GC9)</f>
        <v>#VALUE!</v>
      </c>
      <c r="GF9" s="36" t="n">
        <f aca="false">((H9+J9+L9+P9+Z9+AB9+AF9+AQ9+AS9+AU9+AW9+AY9+BA9+BL9+BN9+BP9+BR9+EI9+EM9+EO9+EQ9+EZ9+FB9+FD9+FF9+FH9+FQ9+FS9+FU9+FW9)*3+SUM(R9,AD9)*2+SUM(N9,AH9,BJ9,EK9,FY9)*4)/114</f>
        <v>0.110526315789474</v>
      </c>
      <c r="GG9" s="30" t="s">
        <v>70</v>
      </c>
      <c r="GH9" s="31" t="n">
        <v>0</v>
      </c>
      <c r="GI9" s="30" t="s">
        <v>70</v>
      </c>
      <c r="GJ9" s="31" t="n">
        <v>0</v>
      </c>
      <c r="GK9" s="30" t="s">
        <v>70</v>
      </c>
      <c r="GL9" s="31" t="n">
        <v>0</v>
      </c>
      <c r="GM9" s="30" t="s">
        <v>70</v>
      </c>
      <c r="GN9" s="31" t="n">
        <v>0</v>
      </c>
      <c r="GO9" s="30" t="s">
        <v>70</v>
      </c>
      <c r="GP9" s="31" t="n">
        <v>0</v>
      </c>
      <c r="GQ9" s="32" t="e">
        <f aca="false">IF(GU9="PASS",GG9+GI9+GK9+GM9+GO9,"")</f>
        <v>#VALUE!</v>
      </c>
      <c r="GR9" s="33" t="e">
        <f aca="false">IF(GQ9="","",GQ9/500*100)</f>
        <v>#VALUE!</v>
      </c>
      <c r="GS9" s="32" t="e">
        <f aca="false">IF(GU9="PASS",Ngrade(GR9),"")</f>
        <v>#VALUE!</v>
      </c>
      <c r="GT9" s="33" t="n">
        <f aca="false">ROUND(((GH9*3)+(GJ9*3)+(GL9*3)+(GN9*3)+(GP9*6))/18,2)</f>
        <v>0</v>
      </c>
      <c r="GU9" s="34" t="e">
        <f aca="false">remarks5(GH9,GJ9,GL9,GN9,GP9,LEFT(GG$5,6),LEFT(GI$5,6),LEFT(GK$5,6),LEFT(GM$5,6),LEFT(GO$5,6))</f>
        <v>#VALUE!</v>
      </c>
      <c r="GV9" s="38" t="e">
        <f aca="false">STATUS(GT9)</f>
        <v>#VALUE!</v>
      </c>
      <c r="GW9" s="39" t="e">
        <f aca="false">IF(AND(W9="PASS",AM9="PASS",BF9="PASS",BW9="PASS",EV9="PASS",FM9="PASS",GD9="PASS",GU9="PASS"),S9+AI9+BB9+BS9+ER9+FI9+FZ9+GQ9,"")</f>
        <v>#VALUE!</v>
      </c>
      <c r="GX9" s="19" t="e">
        <f aca="false">IF(GW9="","",GW9/4150*100)</f>
        <v>#VALUE!</v>
      </c>
      <c r="GY9" s="39" t="e">
        <f aca="false">IF(HA9="PASS",Ngrade(GX9),"")</f>
        <v>#VALUE!</v>
      </c>
      <c r="GZ9" s="19" t="n">
        <f aca="false">((H9+J9+L9+P9+Z9+AB9+AF9+AQ9+AS9+AU9+AW9+AY9+BA9+BL9+BN9+BP9+BR9+EI9+EM9+EO9+EQ9+EZ9+FB9+FD9+FF9+FH9+FQ9+FS9+FU9+FW9+GH9+GJ9+GL9+GN9)*3+SUM(R9,AD9)*2+SUM(N9,AH9,BJ9,EK9,FY9)*4+SUM(GP9)*6)/132</f>
        <v>0.0954545454545455</v>
      </c>
      <c r="HA9" s="19" t="e">
        <f aca="false">IF(GX9="","FAIL","PASS")</f>
        <v>#VALUE!</v>
      </c>
      <c r="HB9" s="19" t="e">
        <f aca="false">STATUS2008(V9,AO9,BH9,EG9,EX9,FO9,GF9,GZ9)</f>
        <v>#VALUE!</v>
      </c>
      <c r="HC9" s="40" t="s">
        <v>71</v>
      </c>
    </row>
    <row r="10" s="8" customFormat="true" ht="21" hidden="false" customHeight="false" outlineLevel="0" collapsed="false">
      <c r="A10" s="25" t="s">
        <v>75</v>
      </c>
      <c r="B10" s="26" t="s">
        <v>76</v>
      </c>
      <c r="C10" s="26" t="s">
        <v>69</v>
      </c>
      <c r="D10" s="41"/>
      <c r="E10" s="28"/>
      <c r="F10" s="42"/>
      <c r="G10" s="30" t="n">
        <v>50</v>
      </c>
      <c r="H10" s="31" t="n">
        <v>1</v>
      </c>
      <c r="I10" s="30" t="n">
        <v>53</v>
      </c>
      <c r="J10" s="31" t="n">
        <v>1.3</v>
      </c>
      <c r="K10" s="30" t="n">
        <v>53</v>
      </c>
      <c r="L10" s="31" t="n">
        <v>1.3</v>
      </c>
      <c r="M10" s="30" t="n">
        <v>17</v>
      </c>
      <c r="N10" s="31" t="n">
        <v>0</v>
      </c>
      <c r="O10" s="30" t="n">
        <v>59</v>
      </c>
      <c r="P10" s="31" t="n">
        <v>1.9</v>
      </c>
      <c r="Q10" s="30" t="n">
        <v>29</v>
      </c>
      <c r="R10" s="31" t="n">
        <v>1.8</v>
      </c>
      <c r="S10" s="32" t="e">
        <f aca="false">IF(W10="PASS",G10+I10+K10+M10+O10+Q10,"")</f>
        <v>#VALUE!</v>
      </c>
      <c r="T10" s="33" t="e">
        <f aca="false">IF(S10="","",S10/550*100)</f>
        <v>#VALUE!</v>
      </c>
      <c r="U10" s="32" t="e">
        <f aca="false">IF(W10="PASS",Ngrade(T10),"")</f>
        <v>#VALUE!</v>
      </c>
      <c r="V10" s="33" t="n">
        <f aca="false">ROUND(((H10*3)+(J10*3)+(L10*3)+(N10*4)+(P10*3)+(R10*2))/18,2)</f>
        <v>1.12</v>
      </c>
      <c r="W10" s="34" t="e">
        <f aca="false">remarks5(H10,J10,L10,N10,R10,LEFT(G$5,6),LEFT(I$5,6),LEFT(K$5,6),LEFT(M$5,6),LEFT(Q$5,6))</f>
        <v>#VALUE!</v>
      </c>
      <c r="X10" s="34" t="e">
        <f aca="false">STATUS(V10)</f>
        <v>#VALUE!</v>
      </c>
      <c r="Y10" s="30" t="s">
        <v>70</v>
      </c>
      <c r="Z10" s="31" t="n">
        <v>0</v>
      </c>
      <c r="AA10" s="30" t="s">
        <v>70</v>
      </c>
      <c r="AB10" s="31" t="n">
        <v>0</v>
      </c>
      <c r="AC10" s="30" t="s">
        <v>70</v>
      </c>
      <c r="AD10" s="31" t="n">
        <v>0</v>
      </c>
      <c r="AE10" s="30" t="s">
        <v>70</v>
      </c>
      <c r="AF10" s="31" t="n">
        <v>0</v>
      </c>
      <c r="AG10" s="30" t="s">
        <v>70</v>
      </c>
      <c r="AH10" s="31" t="n">
        <v>0</v>
      </c>
      <c r="AI10" s="32" t="e">
        <f aca="false">IF(AM10="PASS",Y10+AA10+AC10+AE10+AG10,"")</f>
        <v>#VALUE!</v>
      </c>
      <c r="AJ10" s="33" t="e">
        <f aca="false">IF(AI10="","",AI10/500*100)</f>
        <v>#VALUE!</v>
      </c>
      <c r="AK10" s="33" t="e">
        <f aca="false">IF(AM10="PASS",Ngrade(AJ10),"")</f>
        <v>#VALUE!</v>
      </c>
      <c r="AL10" s="33" t="n">
        <f aca="false">ROUND(((Z10*3)+(AB10*3)+(AD10*2)+(AF10*3)+(AH10*4))/15,2)</f>
        <v>0</v>
      </c>
      <c r="AM10" s="35" t="e">
        <f aca="false">remarks5(Z10,AB10,AD10,AF10,AH10,LEFT(Y$5,6),LEFT(AA$5,6),LEFT(AC$5,6),LEFT(AE$5,6),LEFT(AG$5,6))</f>
        <v>#VALUE!</v>
      </c>
      <c r="AN10" s="35" t="e">
        <f aca="false">STATUS(AL10)</f>
        <v>#VALUE!</v>
      </c>
      <c r="AO10" s="36" t="n">
        <f aca="false">(SUM(H10,J10,L10,P10,Z10,AB10,AF10)*3+SUM(N10,AH10)*4+SUM(R10,AD10)*2)/33</f>
        <v>0.609090909090909</v>
      </c>
      <c r="AP10" s="30" t="s">
        <v>70</v>
      </c>
      <c r="AQ10" s="31" t="n">
        <v>0</v>
      </c>
      <c r="AR10" s="30" t="s">
        <v>70</v>
      </c>
      <c r="AS10" s="31" t="n">
        <v>0</v>
      </c>
      <c r="AT10" s="30" t="s">
        <v>70</v>
      </c>
      <c r="AU10" s="31" t="n">
        <v>0</v>
      </c>
      <c r="AV10" s="30" t="s">
        <v>70</v>
      </c>
      <c r="AW10" s="31" t="n">
        <v>0</v>
      </c>
      <c r="AX10" s="30" t="s">
        <v>70</v>
      </c>
      <c r="AY10" s="31" t="n">
        <v>0</v>
      </c>
      <c r="AZ10" s="30" t="s">
        <v>70</v>
      </c>
      <c r="BA10" s="31" t="n">
        <v>0</v>
      </c>
      <c r="BB10" s="32" t="e">
        <f aca="false">IF(BF10="PASS",AP10+AR10+AT10+AV10++AX10+AZ10,"")</f>
        <v>#VALUE!</v>
      </c>
      <c r="BC10" s="33" t="e">
        <f aca="false">IF(BB10="","",BB10/600*100)</f>
        <v>#VALUE!</v>
      </c>
      <c r="BD10" s="32" t="e">
        <f aca="false">IF(BF10="PASS",Ngrade(BC10),"")</f>
        <v>#VALUE!</v>
      </c>
      <c r="BE10" s="33" t="n">
        <f aca="false">ROUND(((AQ10*3)+(AS10*3)+(AU10*3)+(AW10*3)+(AY10*3)+(BA10*3))/18,2)</f>
        <v>0</v>
      </c>
      <c r="BF10" s="34" t="e">
        <f aca="false">remarks6($AQ10,$AS10,$AU10,$AW10,$AY10,$BA10,LEFT($AP$5,6),LEFT($AR$5,6),LEFT($AT$5,6),LEFT($AV$5,6),LEFT($AX$5,6),LEFT($AZ$5,6))</f>
        <v>#VALUE!</v>
      </c>
      <c r="BG10" s="34" t="e">
        <f aca="false">STATUS(BE10)</f>
        <v>#VALUE!</v>
      </c>
      <c r="BH10" s="36" t="n">
        <f aca="false">(SUM(H10,J10,L10,P10,Z10,AB10,AF10,AQ10,AS10,AU10,AW10,AY10,BA10)*3+SUM(N10,AH10)*4+SUM(R10,AD10)*2)/51</f>
        <v>0.394117647058824</v>
      </c>
      <c r="BI10" s="30" t="s">
        <v>70</v>
      </c>
      <c r="BJ10" s="31" t="n">
        <v>0</v>
      </c>
      <c r="BK10" s="30" t="s">
        <v>70</v>
      </c>
      <c r="BL10" s="31" t="n">
        <v>0</v>
      </c>
      <c r="BM10" s="30" t="s">
        <v>70</v>
      </c>
      <c r="BN10" s="31" t="n">
        <v>0</v>
      </c>
      <c r="BO10" s="30" t="s">
        <v>70</v>
      </c>
      <c r="BP10" s="31" t="n">
        <v>0</v>
      </c>
      <c r="BQ10" s="30" t="s">
        <v>70</v>
      </c>
      <c r="BR10" s="31" t="n">
        <v>0</v>
      </c>
      <c r="BS10" s="32" t="e">
        <f aca="false">IF(BW10="PASS",BI10+BK10+BM10+BO10+BQ10,"")</f>
        <v>#VALUE!</v>
      </c>
      <c r="BT10" s="33" t="e">
        <f aca="false">IF(BS10="","",BS10/500*100)</f>
        <v>#VALUE!</v>
      </c>
      <c r="BU10" s="32" t="e">
        <f aca="false">IF(BW10="PASS",Ngrade(BT10),"")</f>
        <v>#VALUE!</v>
      </c>
      <c r="BV10" s="33" t="n">
        <f aca="false">ROUND(((BJ10*4)+(BL10*3)+(BN10*3)+(BP10*3)+(BR10*3))/16,2)</f>
        <v>0</v>
      </c>
      <c r="BW10" s="34" t="e">
        <f aca="false">remarks5(BJ10,BL10,BN10,BP10,BR10,LEFT(BI$5,6),LEFT(BK$5,6),LEFT(BM$5,6),LEFT(BO$5,6),LEFT(BQ$5,6))</f>
        <v>#VALUE!</v>
      </c>
      <c r="BX10" s="30"/>
      <c r="BY10" s="31"/>
      <c r="BZ10" s="30"/>
      <c r="CA10" s="31"/>
      <c r="CB10" s="30"/>
      <c r="CC10" s="31"/>
      <c r="CD10" s="30"/>
      <c r="CE10" s="31"/>
      <c r="CF10" s="30"/>
      <c r="CG10" s="31"/>
      <c r="CH10" s="30"/>
      <c r="CI10" s="31"/>
      <c r="CJ10" s="32" t="e">
        <f aca="false">IF(CN10="PASS",BX10+BZ10+CB10+CD10+CF10+CH10,"")</f>
        <v>#REF!</v>
      </c>
      <c r="CK10" s="37" t="e">
        <f aca="false">IF(CJ10="","",CJ10/600*100)</f>
        <v>#REF!</v>
      </c>
      <c r="CL10" s="32" t="e">
        <f aca="false">IF(CN10="PASS",Ngrade(CK10),"")</f>
        <v>#REF!</v>
      </c>
      <c r="CM10" s="33" t="e">
        <f aca="false">IF(CJ10="","",((BY10)*3+(CA10)*3+(CC10)*3+(CE10)*3+(CG10)*3+(CI10)*3)/18)</f>
        <v>#REF!</v>
      </c>
      <c r="CN10" s="34" t="e">
        <f aca="false">remarks6(BY10,CA10,CC10,CE10,CG10,CI10,LEFT($G$5,6),LEFT($I$5,6),LEFT($K$5,6),LEFT($M$5,6),LEFT($O$5,6),LEFT(#REF!,6))</f>
        <v>#REF!</v>
      </c>
      <c r="CO10" s="30"/>
      <c r="CP10" s="31"/>
      <c r="CQ10" s="30"/>
      <c r="CR10" s="31"/>
      <c r="CS10" s="30"/>
      <c r="CT10" s="31"/>
      <c r="CU10" s="30"/>
      <c r="CV10" s="31"/>
      <c r="CW10" s="30"/>
      <c r="CX10" s="31"/>
      <c r="CY10" s="32" t="e">
        <f aca="false">IF(DC10="PASS",CO10+CQ10+CS10+CU10+CW10,"")</f>
        <v>#VALUE!</v>
      </c>
      <c r="CZ10" s="37" t="e">
        <f aca="false">IF(CY10="","",CY10/500*100)</f>
        <v>#VALUE!</v>
      </c>
      <c r="DA10" s="32" t="e">
        <f aca="false">IF(DC10="PASS",Ngrade(CZ10),"")</f>
        <v>#VALUE!</v>
      </c>
      <c r="DB10" s="33" t="e">
        <f aca="false">IF(CY10="","",((CP10)*3+(CR10)*3+(CT10)*3+(CV10)*3+(CX10)*3)/15)</f>
        <v>#VALUE!</v>
      </c>
      <c r="DC10" s="34" t="e">
        <f aca="false">remarks5(CP10,CR10,CT10,CV10,CX10,LEFT(CO$5,6),LEFT(CQ$5,6),LEFT(CS$5,6),LEFT(CU$5,6),LEFT(CW$5,6))</f>
        <v>#VALUE!</v>
      </c>
      <c r="DD10" s="30"/>
      <c r="DE10" s="31"/>
      <c r="DF10" s="30"/>
      <c r="DG10" s="31"/>
      <c r="DH10" s="30"/>
      <c r="DI10" s="31"/>
      <c r="DJ10" s="30"/>
      <c r="DK10" s="31"/>
      <c r="DL10" s="32" t="e">
        <f aca="false">IF(DP10="PASS",DD10+DF10+DH10+DJ10,"")</f>
        <v>#VALUE!</v>
      </c>
      <c r="DM10" s="37" t="e">
        <f aca="false">IF(DL10="","",DL10/400*100)</f>
        <v>#VALUE!</v>
      </c>
      <c r="DN10" s="32" t="e">
        <f aca="false">IF(DP10="PASS",Ngrade(DM10),"")</f>
        <v>#VALUE!</v>
      </c>
      <c r="DO10" s="33" t="e">
        <f aca="false">IF(DL10="","",((DE10)*3+(DG10)*3+(DI10)*3+(DK10)*3)/12)</f>
        <v>#VALUE!</v>
      </c>
      <c r="DP10" s="34" t="e">
        <f aca="false">remark4(DE10,DG10,DI10,DK10,LEFT(DD$5,6),LEFT(DF$5,6),LEFT(DH$5,6),LEFT(DJ$5,6))</f>
        <v>#VALUE!</v>
      </c>
      <c r="DQ10" s="30"/>
      <c r="DR10" s="31"/>
      <c r="DS10" s="30"/>
      <c r="DT10" s="31"/>
      <c r="DU10" s="30"/>
      <c r="DV10" s="31"/>
      <c r="DW10" s="30"/>
      <c r="DX10" s="31"/>
      <c r="DY10" s="30"/>
      <c r="DZ10" s="31"/>
      <c r="EA10" s="32" t="e">
        <f aca="false">IF(EE10="PASS",DQ10+DS10+DU10+DW10+DY10,"")</f>
        <v>#VALUE!</v>
      </c>
      <c r="EB10" s="37" t="e">
        <f aca="false">IF(EA10="","",EA10/500*100)</f>
        <v>#VALUE!</v>
      </c>
      <c r="EC10" s="32" t="e">
        <f aca="false">IF(EE10="PASS",Ngrade(EB10),"")</f>
        <v>#VALUE!</v>
      </c>
      <c r="ED10" s="33" t="e">
        <f aca="false">IF(EA10="","",((DR10)*3+(DT10)*3+(DV10)*3+(DX10)*3+(DZ10)*6)/18)</f>
        <v>#VALUE!</v>
      </c>
      <c r="EE10" s="34" t="e">
        <f aca="false">remarks5(DR10,DT10,DV10,DX10,DZ10,LEFT(DQ$5,6),LEFT(DS$5,6),LEFT(DU$5,6),LEFT(DW$5,6),LEFT(DY$5,6))</f>
        <v>#VALUE!</v>
      </c>
      <c r="EF10" s="34" t="e">
        <f aca="false">STATUS(BV10)</f>
        <v>#VALUE!</v>
      </c>
      <c r="EG10" s="36" t="n">
        <f aca="false">(SUM(H10,J10,L10,P10,Z10,AB10,AF10,AQ10,AS10,AU10,AW10,AY10,BA10,BL10,BN10,BP10,BR10)*3+SUM(N10,AH10,BJ10)*4+SUM(R10,AD10)*2)/67</f>
        <v>0.3</v>
      </c>
      <c r="EH10" s="30" t="s">
        <v>70</v>
      </c>
      <c r="EI10" s="31" t="n">
        <v>0</v>
      </c>
      <c r="EJ10" s="30" t="s">
        <v>70</v>
      </c>
      <c r="EK10" s="31" t="n">
        <v>0</v>
      </c>
      <c r="EL10" s="30" t="s">
        <v>70</v>
      </c>
      <c r="EM10" s="31" t="n">
        <v>0</v>
      </c>
      <c r="EN10" s="30" t="s">
        <v>70</v>
      </c>
      <c r="EO10" s="31" t="n">
        <v>0</v>
      </c>
      <c r="EP10" s="30" t="s">
        <v>70</v>
      </c>
      <c r="EQ10" s="31" t="n">
        <v>0</v>
      </c>
      <c r="ER10" s="32" t="e">
        <f aca="false">IF(EV10="PASS",EH10+EJ10+EL10+EN10+EP10,"")</f>
        <v>#VALUE!</v>
      </c>
      <c r="ES10" s="33" t="e">
        <f aca="false">IF(ER10="","",ER10/500*100)</f>
        <v>#VALUE!</v>
      </c>
      <c r="ET10" s="32" t="e">
        <f aca="false">IF(EV10="PASS",Ngrade(ES10),"")</f>
        <v>#VALUE!</v>
      </c>
      <c r="EU10" s="33" t="n">
        <f aca="false">ROUND(((EI10*3)+(EK10*4)+(EM10*3)+(EO10*3)+(EQ10*3))/16,2)</f>
        <v>0</v>
      </c>
      <c r="EV10" s="34" t="e">
        <f aca="false">remarks5(EI10,EK10,EM10,EO10,EQ10,LEFT(EH$5,6),LEFT(EJ$5,6),LEFT(EL$5,6),LEFT(EN$5,6),LEFT(EP$5,6))</f>
        <v>#VALUE!</v>
      </c>
      <c r="EW10" s="38" t="e">
        <f aca="false">STATUS(EU10)</f>
        <v>#VALUE!</v>
      </c>
      <c r="EX10" s="36" t="n">
        <f aca="false">((H10+J10+L10+P10+Z10+AB10+AF10+AQ10+AS10+AU10+AW10+AY10+BA10+BL10+BN10+BP10+BR10+EI10+EM10+EO10+EQ10)*3+SUM(R10,AD10)*2+SUM(N10,AH10,BJ10,EK10)*4)/83</f>
        <v>0.242168674698795</v>
      </c>
      <c r="EY10" s="30" t="s">
        <v>70</v>
      </c>
      <c r="EZ10" s="31" t="n">
        <v>0</v>
      </c>
      <c r="FA10" s="30" t="s">
        <v>70</v>
      </c>
      <c r="FB10" s="31" t="n">
        <v>0</v>
      </c>
      <c r="FC10" s="30" t="s">
        <v>70</v>
      </c>
      <c r="FD10" s="31" t="n">
        <v>0</v>
      </c>
      <c r="FE10" s="30" t="s">
        <v>70</v>
      </c>
      <c r="FF10" s="31" t="n">
        <v>0</v>
      </c>
      <c r="FG10" s="30" t="s">
        <v>70</v>
      </c>
      <c r="FH10" s="31" t="n">
        <v>0</v>
      </c>
      <c r="FI10" s="32" t="e">
        <f aca="false">IF(FM10="PASS",EY10+FA10+FC10+FE10+FG10,"")</f>
        <v>#VALUE!</v>
      </c>
      <c r="FJ10" s="33" t="e">
        <f aca="false">IF(FI10="","",FI10/500*100)</f>
        <v>#VALUE!</v>
      </c>
      <c r="FK10" s="32" t="e">
        <f aca="false">IF(FM10="PASS",Ngrade(FJ10),"")</f>
        <v>#VALUE!</v>
      </c>
      <c r="FL10" s="33" t="n">
        <f aca="false">ROUND(((EZ10*3)+(FB10*3)+(FD10*3)+(FF10*3)+(FH10*3))/15,2)</f>
        <v>0</v>
      </c>
      <c r="FM10" s="34" t="e">
        <f aca="false">remarks5(EZ10,FB10,FD10,FF10,FH10,LEFT(EY$5,6),LEFT(FA$5,6),LEFT(FC$5,6),LEFT(FE$5,6),LEFT(FG$5,6))</f>
        <v>#VALUE!</v>
      </c>
      <c r="FN10" s="38" t="e">
        <f aca="false">STATUS(FL10)</f>
        <v>#VALUE!</v>
      </c>
      <c r="FO10" s="36" t="n">
        <f aca="false">((H10+J10+L10+P10+Z10+AB10+AF10+AQ10+AS10+AU10+AW10+AY10+BA10+BL10+BN10+BP10+BR10+EI10+EM10+EO10+EQ10+EZ10+FB10+FD10+FF10+FH10)*3+SUM(R10,AD10)*2+SUM(N10,AH10,BJ10,EK10)*4)/98</f>
        <v>0.205102040816327</v>
      </c>
      <c r="FP10" s="30" t="s">
        <v>70</v>
      </c>
      <c r="FQ10" s="31" t="n">
        <v>0</v>
      </c>
      <c r="FR10" s="30" t="s">
        <v>70</v>
      </c>
      <c r="FS10" s="31" t="n">
        <v>0</v>
      </c>
      <c r="FT10" s="30" t="s">
        <v>70</v>
      </c>
      <c r="FU10" s="31" t="n">
        <v>0</v>
      </c>
      <c r="FV10" s="30" t="s">
        <v>70</v>
      </c>
      <c r="FW10" s="31" t="n">
        <v>0</v>
      </c>
      <c r="FX10" s="30" t="s">
        <v>70</v>
      </c>
      <c r="FY10" s="31" t="n">
        <v>0</v>
      </c>
      <c r="FZ10" s="32" t="e">
        <f aca="false">IF(GD10="PASS",FP10+FR10+FT10+FV10+FX10,"")</f>
        <v>#VALUE!</v>
      </c>
      <c r="GA10" s="33" t="e">
        <f aca="false">IF(FZ10="","",FZ10/500*100)</f>
        <v>#VALUE!</v>
      </c>
      <c r="GB10" s="32" t="e">
        <f aca="false">IF(GD10="PASS",Ngrade(GA10),"")</f>
        <v>#VALUE!</v>
      </c>
      <c r="GC10" s="33" t="n">
        <f aca="false">ROUND(((FQ10*3)+(FS10*3)+(FU10*3)+(FW10*3)+(FY10*4))/16,2)</f>
        <v>0</v>
      </c>
      <c r="GD10" s="34" t="e">
        <f aca="false">remarks5(FQ10,FS10,FU10,FW10,FY10,LEFT(FP$5,6),LEFT(FR$5,6),LEFT(FT$5,6),LEFT(FV$5,6),LEFT(FX$5,6))</f>
        <v>#VALUE!</v>
      </c>
      <c r="GE10" s="38" t="e">
        <f aca="false">STATUS(GC10)</f>
        <v>#VALUE!</v>
      </c>
      <c r="GF10" s="36" t="n">
        <f aca="false">((H10+J10+L10+P10+Z10+AB10+AF10+AQ10+AS10+AU10+AW10+AY10+BA10+BL10+BN10+BP10+BR10+EI10+EM10+EO10+EQ10+EZ10+FB10+FD10+FF10+FH10+FQ10+FS10+FU10+FW10)*3+SUM(R10,AD10)*2+SUM(N10,AH10,BJ10,EK10,FY10)*4)/114</f>
        <v>0.176315789473684</v>
      </c>
      <c r="GG10" s="30" t="s">
        <v>70</v>
      </c>
      <c r="GH10" s="31" t="n">
        <v>0</v>
      </c>
      <c r="GI10" s="30" t="s">
        <v>70</v>
      </c>
      <c r="GJ10" s="31" t="n">
        <v>0</v>
      </c>
      <c r="GK10" s="30" t="s">
        <v>70</v>
      </c>
      <c r="GL10" s="31" t="n">
        <v>0</v>
      </c>
      <c r="GM10" s="30" t="s">
        <v>70</v>
      </c>
      <c r="GN10" s="31" t="n">
        <v>0</v>
      </c>
      <c r="GO10" s="30" t="s">
        <v>70</v>
      </c>
      <c r="GP10" s="31" t="n">
        <v>0</v>
      </c>
      <c r="GQ10" s="32" t="e">
        <f aca="false">IF(GU10="PASS",GG10+GI10+GK10+GM10+GO10,"")</f>
        <v>#VALUE!</v>
      </c>
      <c r="GR10" s="33" t="e">
        <f aca="false">IF(GQ10="","",GQ10/500*100)</f>
        <v>#VALUE!</v>
      </c>
      <c r="GS10" s="32" t="e">
        <f aca="false">IF(GU10="PASS",Ngrade(GR10),"")</f>
        <v>#VALUE!</v>
      </c>
      <c r="GT10" s="33" t="n">
        <f aca="false">ROUND(((GH10*3)+(GJ10*3)+(GL10*3)+(GN10*3)+(GP10*6))/18,2)</f>
        <v>0</v>
      </c>
      <c r="GU10" s="34" t="e">
        <f aca="false">remarks5(GH10,GJ10,GL10,GN10,GP10,LEFT(GG$5,6),LEFT(GI$5,6),LEFT(GK$5,6),LEFT(GM$5,6),LEFT(GO$5,6))</f>
        <v>#VALUE!</v>
      </c>
      <c r="GV10" s="38" t="e">
        <f aca="false">STATUS(GT10)</f>
        <v>#VALUE!</v>
      </c>
      <c r="GW10" s="39" t="e">
        <f aca="false">IF(AND(W10="PASS",AM10="PASS",BF10="PASS",BW10="PASS",EV10="PASS",FM10="PASS",GD10="PASS",GU10="PASS"),S10+AI10+BB10+BS10+ER10+FI10+FZ10+GQ10,"")</f>
        <v>#VALUE!</v>
      </c>
      <c r="GX10" s="19" t="e">
        <f aca="false">IF(GW10="","",GW10/4150*100)</f>
        <v>#VALUE!</v>
      </c>
      <c r="GY10" s="39" t="e">
        <f aca="false">IF(HA10="PASS",Ngrade(GX10),"")</f>
        <v>#VALUE!</v>
      </c>
      <c r="GZ10" s="19" t="n">
        <f aca="false">((H10+J10+L10+P10+Z10+AB10+AF10+AQ10+AS10+AU10+AW10+AY10+BA10+BL10+BN10+BP10+BR10+EI10+EM10+EO10+EQ10+EZ10+FB10+FD10+FF10+FH10+FQ10+FS10+FU10+FW10+GH10+GJ10+GL10+GN10)*3+SUM(R10,AD10)*2+SUM(N10,AH10,BJ10,EK10,FY10)*4+SUM(GP10)*6)/132</f>
        <v>0.152272727272727</v>
      </c>
      <c r="HA10" s="19" t="e">
        <f aca="false">IF(GX10="","FAIL","PASS")</f>
        <v>#VALUE!</v>
      </c>
      <c r="HB10" s="19" t="e">
        <f aca="false">STATUS2008(V10,AO10,BH10,EG10,EX10,FO10,GF10,GZ10)</f>
        <v>#VALUE!</v>
      </c>
      <c r="HC10" s="40" t="s">
        <v>71</v>
      </c>
    </row>
    <row r="11" s="8" customFormat="true" ht="21" hidden="false" customHeight="false" outlineLevel="0" collapsed="false">
      <c r="A11" s="43" t="s">
        <v>77</v>
      </c>
      <c r="B11" s="44" t="s">
        <v>78</v>
      </c>
      <c r="C11" s="44" t="s">
        <v>79</v>
      </c>
      <c r="D11" s="41"/>
      <c r="E11" s="28"/>
      <c r="F11" s="42"/>
      <c r="G11" s="30" t="n">
        <v>95</v>
      </c>
      <c r="H11" s="31" t="n">
        <v>4</v>
      </c>
      <c r="I11" s="30" t="n">
        <v>93</v>
      </c>
      <c r="J11" s="31" t="n">
        <v>4</v>
      </c>
      <c r="K11" s="30" t="n">
        <v>67</v>
      </c>
      <c r="L11" s="31" t="n">
        <v>2.5</v>
      </c>
      <c r="M11" s="30" t="n">
        <v>62</v>
      </c>
      <c r="N11" s="31" t="n">
        <v>2.2</v>
      </c>
      <c r="O11" s="30" t="n">
        <v>59</v>
      </c>
      <c r="P11" s="31" t="n">
        <v>1.9</v>
      </c>
      <c r="Q11" s="30" t="n">
        <v>38</v>
      </c>
      <c r="R11" s="31" t="n">
        <v>3.1</v>
      </c>
      <c r="S11" s="32" t="e">
        <f aca="false">IF(W11="PASS",G11+I11+K11+M11+O11+Q11,"")</f>
        <v>#VALUE!</v>
      </c>
      <c r="T11" s="33" t="e">
        <f aca="false">IF(S11="","",S11/550*100)</f>
        <v>#VALUE!</v>
      </c>
      <c r="U11" s="32" t="e">
        <f aca="false">IF(W11="PASS",Ngrade(T11),"")</f>
        <v>#VALUE!</v>
      </c>
      <c r="V11" s="33" t="n">
        <f aca="false">ROUND(((H11*3)+(J11*3)+(L11*3)+(N11*4)+(P11*3)+(R11*2))/18,2)</f>
        <v>2.9</v>
      </c>
      <c r="W11" s="34" t="e">
        <f aca="false">remarks5(H11,J11,L11,N11,R11,LEFT(G$5,6),LEFT(I$5,6),LEFT(K$5,6),LEFT(M$5,6),LEFT(Q$5,6))</f>
        <v>#VALUE!</v>
      </c>
      <c r="X11" s="34" t="e">
        <f aca="false">STATUS(V11)</f>
        <v>#VALUE!</v>
      </c>
      <c r="Y11" s="30" t="n">
        <v>83</v>
      </c>
      <c r="Z11" s="31" t="n">
        <v>3.7</v>
      </c>
      <c r="AA11" s="30" t="n">
        <v>77</v>
      </c>
      <c r="AB11" s="31" t="n">
        <v>3.2</v>
      </c>
      <c r="AC11" s="30" t="n">
        <v>57</v>
      </c>
      <c r="AD11" s="31" t="n">
        <v>1.7</v>
      </c>
      <c r="AE11" s="30" t="n">
        <v>78</v>
      </c>
      <c r="AF11" s="31" t="n">
        <v>3.2</v>
      </c>
      <c r="AG11" s="30" t="n">
        <v>30</v>
      </c>
      <c r="AH11" s="31" t="n">
        <v>0</v>
      </c>
      <c r="AI11" s="32" t="e">
        <f aca="false">IF(AM11="PASS",Y11+AA11+AC11+AE11+AG11,"")</f>
        <v>#VALUE!</v>
      </c>
      <c r="AJ11" s="33" t="e">
        <f aca="false">IF(AI11="","",AI11/500*100)</f>
        <v>#VALUE!</v>
      </c>
      <c r="AK11" s="33" t="e">
        <f aca="false">IF(AM11="PASS",Ngrade(AJ11),"")</f>
        <v>#VALUE!</v>
      </c>
      <c r="AL11" s="33" t="n">
        <f aca="false">ROUND(((Z11*3)+(AB11*3)+(AD11*2)+(AF11*3)+(AH11*4))/15,2)</f>
        <v>2.25</v>
      </c>
      <c r="AM11" s="35" t="e">
        <f aca="false">remarks5(Z11,AB11,AD11,AF11,AH11,LEFT(Y$5,6),LEFT(AA$5,6),LEFT(AC$5,6),LEFT(AE$5,6),LEFT(AG$5,6))</f>
        <v>#VALUE!</v>
      </c>
      <c r="AN11" s="35" t="e">
        <f aca="false">STATUS(AL11)</f>
        <v>#VALUE!</v>
      </c>
      <c r="AO11" s="36" t="n">
        <f aca="false">(SUM(H11,J11,L11,P11,Z11,AB11,AF11)*3+SUM(N11,AH11)*4+SUM(R11,AD11)*2)/33</f>
        <v>2.6030303030303</v>
      </c>
      <c r="AP11" s="30" t="n">
        <v>50</v>
      </c>
      <c r="AQ11" s="31" t="n">
        <v>1</v>
      </c>
      <c r="AR11" s="30" t="n">
        <v>80</v>
      </c>
      <c r="AS11" s="31" t="n">
        <v>3.4</v>
      </c>
      <c r="AT11" s="30" t="n">
        <v>64</v>
      </c>
      <c r="AU11" s="31" t="n">
        <v>2.3</v>
      </c>
      <c r="AV11" s="30" t="n">
        <v>66</v>
      </c>
      <c r="AW11" s="31" t="n">
        <v>2.4</v>
      </c>
      <c r="AX11" s="30" t="n">
        <v>69</v>
      </c>
      <c r="AY11" s="31" t="n">
        <v>2.7</v>
      </c>
      <c r="AZ11" s="30" t="n">
        <v>68</v>
      </c>
      <c r="BA11" s="31" t="n">
        <v>2.6</v>
      </c>
      <c r="BB11" s="32" t="e">
        <f aca="false">IF(BF11="PASS",AP11+AR11+AT11+AV11++AX11+AZ11,"")</f>
        <v>#VALUE!</v>
      </c>
      <c r="BC11" s="33" t="e">
        <f aca="false">IF(BB11="","",BB11/600*100)</f>
        <v>#VALUE!</v>
      </c>
      <c r="BD11" s="32" t="e">
        <f aca="false">IF(BF11="PASS",Ngrade(BC11),"")</f>
        <v>#VALUE!</v>
      </c>
      <c r="BE11" s="33" t="n">
        <f aca="false">ROUND(((AQ11*3)+(AS11*3)+(AU11*3)+(AW11*3)+(AY11*3)+(BA11*3))/18,2)</f>
        <v>2.4</v>
      </c>
      <c r="BF11" s="34" t="e">
        <f aca="false">remarks6($AQ11,$AS11,$AU11,$AW11,$AY11,$BA11,LEFT($AP$5,6),LEFT($AR$5,6),LEFT($AT$5,6),LEFT($AV$5,6),LEFT($AX$5,6),LEFT($AZ$5,6))</f>
        <v>#VALUE!</v>
      </c>
      <c r="BG11" s="34" t="e">
        <f aca="false">STATUS(BE11)</f>
        <v>#VALUE!</v>
      </c>
      <c r="BH11" s="36" t="n">
        <f aca="false">(SUM(H11,J11,L11,P11,Z11,AB11,AF11,AQ11,AS11,AU11,AW11,AY11,BA11)*3+SUM(N11,AH11)*4+SUM(R11,AD11)*2)/51</f>
        <v>2.53137254901961</v>
      </c>
      <c r="BI11" s="30" t="n">
        <v>83</v>
      </c>
      <c r="BJ11" s="31" t="n">
        <v>3.7</v>
      </c>
      <c r="BK11" s="30" t="n">
        <v>55</v>
      </c>
      <c r="BL11" s="31" t="n">
        <v>1.5</v>
      </c>
      <c r="BM11" s="30" t="n">
        <v>78</v>
      </c>
      <c r="BN11" s="31" t="n">
        <v>3.2</v>
      </c>
      <c r="BO11" s="30" t="n">
        <v>82</v>
      </c>
      <c r="BP11" s="31" t="n">
        <v>3.6</v>
      </c>
      <c r="BQ11" s="30" t="n">
        <v>93</v>
      </c>
      <c r="BR11" s="31" t="n">
        <v>4</v>
      </c>
      <c r="BS11" s="32" t="e">
        <f aca="false">IF(BW11="PASS",BI11+BK11+BM11+BO11+BQ11,"")</f>
        <v>#VALUE!</v>
      </c>
      <c r="BT11" s="33" t="e">
        <f aca="false">IF(BS11="","",BS11/500*100)</f>
        <v>#VALUE!</v>
      </c>
      <c r="BU11" s="32" t="e">
        <f aca="false">IF(BW11="PASS",Ngrade(BT11),"")</f>
        <v>#VALUE!</v>
      </c>
      <c r="BV11" s="33" t="n">
        <f aca="false">ROUND(((BJ11*4)+(BL11*3)+(BN11*3)+(BP11*3)+(BR11*3))/16,2)</f>
        <v>3.23</v>
      </c>
      <c r="BW11" s="34" t="e">
        <f aca="false">remarks5(BJ11,BL11,BN11,BP11,BR11,LEFT(BI$5,6),LEFT(BK$5,6),LEFT(BM$5,6),LEFT(BO$5,6),LEFT(BQ$5,6))</f>
        <v>#VALUE!</v>
      </c>
      <c r="BX11" s="30"/>
      <c r="BY11" s="31"/>
      <c r="BZ11" s="30"/>
      <c r="CA11" s="31"/>
      <c r="CB11" s="30"/>
      <c r="CC11" s="31"/>
      <c r="CD11" s="30"/>
      <c r="CE11" s="31"/>
      <c r="CF11" s="30"/>
      <c r="CG11" s="31"/>
      <c r="CH11" s="30"/>
      <c r="CI11" s="31"/>
      <c r="CJ11" s="32" t="e">
        <f aca="false">IF(CN11="PASS",BX11+BZ11+CB11+CD11+CF11+CH11,"")</f>
        <v>#REF!</v>
      </c>
      <c r="CK11" s="37" t="e">
        <f aca="false">IF(CJ11="","",CJ11/600*100)</f>
        <v>#REF!</v>
      </c>
      <c r="CL11" s="32" t="e">
        <f aca="false">IF(CN11="PASS",Ngrade(CK11),"")</f>
        <v>#REF!</v>
      </c>
      <c r="CM11" s="33" t="e">
        <f aca="false">IF(CJ11="","",((BY11)*3+(CA11)*3+(CC11)*3+(CE11)*3+(CG11)*3+(CI11)*3)/18)</f>
        <v>#REF!</v>
      </c>
      <c r="CN11" s="34" t="e">
        <f aca="false">remarks6(BY11,CA11,CC11,CE11,CG11,CI11,LEFT($G$5,6),LEFT($I$5,6),LEFT($K$5,6),LEFT($M$5,6),LEFT($O$5,6),LEFT(#REF!,6))</f>
        <v>#REF!</v>
      </c>
      <c r="CO11" s="30"/>
      <c r="CP11" s="31"/>
      <c r="CQ11" s="30"/>
      <c r="CR11" s="31"/>
      <c r="CS11" s="30"/>
      <c r="CT11" s="31"/>
      <c r="CU11" s="30"/>
      <c r="CV11" s="31"/>
      <c r="CW11" s="30"/>
      <c r="CX11" s="31"/>
      <c r="CY11" s="32" t="e">
        <f aca="false">IF(DC11="PASS",CO11+CQ11+CS11+CU11+CW11,"")</f>
        <v>#VALUE!</v>
      </c>
      <c r="CZ11" s="37" t="e">
        <f aca="false">IF(CY11="","",CY11/500*100)</f>
        <v>#VALUE!</v>
      </c>
      <c r="DA11" s="32" t="e">
        <f aca="false">IF(DC11="PASS",Ngrade(CZ11),"")</f>
        <v>#VALUE!</v>
      </c>
      <c r="DB11" s="33" t="e">
        <f aca="false">IF(CY11="","",((CP11)*3+(CR11)*3+(CT11)*3+(CV11)*3+(CX11)*3)/15)</f>
        <v>#VALUE!</v>
      </c>
      <c r="DC11" s="34" t="e">
        <f aca="false">remarks5(CP11,CR11,CT11,CV11,CX11,LEFT(CO$5,6),LEFT(CQ$5,6),LEFT(CS$5,6),LEFT(CU$5,6),LEFT(CW$5,6))</f>
        <v>#VALUE!</v>
      </c>
      <c r="DD11" s="30"/>
      <c r="DE11" s="31"/>
      <c r="DF11" s="30"/>
      <c r="DG11" s="31"/>
      <c r="DH11" s="30"/>
      <c r="DI11" s="31"/>
      <c r="DJ11" s="30"/>
      <c r="DK11" s="31"/>
      <c r="DL11" s="32" t="e">
        <f aca="false">IF(DP11="PASS",DD11+DF11+DH11+DJ11,"")</f>
        <v>#VALUE!</v>
      </c>
      <c r="DM11" s="37" t="e">
        <f aca="false">IF(DL11="","",DL11/400*100)</f>
        <v>#VALUE!</v>
      </c>
      <c r="DN11" s="32" t="e">
        <f aca="false">IF(DP11="PASS",Ngrade(DM11),"")</f>
        <v>#VALUE!</v>
      </c>
      <c r="DO11" s="33" t="e">
        <f aca="false">IF(DL11="","",((DE11)*3+(DG11)*3+(DI11)*3+(DK11)*3)/12)</f>
        <v>#VALUE!</v>
      </c>
      <c r="DP11" s="34" t="e">
        <f aca="false">remark4(DE11,DG11,DI11,DK11,LEFT(DD$5,6),LEFT(DF$5,6),LEFT(DH$5,6),LEFT(DJ$5,6))</f>
        <v>#VALUE!</v>
      </c>
      <c r="DQ11" s="30"/>
      <c r="DR11" s="31"/>
      <c r="DS11" s="30"/>
      <c r="DT11" s="31"/>
      <c r="DU11" s="30"/>
      <c r="DV11" s="31"/>
      <c r="DW11" s="30"/>
      <c r="DX11" s="31"/>
      <c r="DY11" s="30"/>
      <c r="DZ11" s="31"/>
      <c r="EA11" s="32" t="e">
        <f aca="false">IF(EE11="PASS",DQ11+DS11+DU11+DW11+DY11,"")</f>
        <v>#VALUE!</v>
      </c>
      <c r="EB11" s="37" t="e">
        <f aca="false">IF(EA11="","",EA11/500*100)</f>
        <v>#VALUE!</v>
      </c>
      <c r="EC11" s="32" t="e">
        <f aca="false">IF(EE11="PASS",Ngrade(EB11),"")</f>
        <v>#VALUE!</v>
      </c>
      <c r="ED11" s="33" t="e">
        <f aca="false">IF(EA11="","",((DR11)*3+(DT11)*3+(DV11)*3+(DX11)*3+(DZ11)*6)/18)</f>
        <v>#VALUE!</v>
      </c>
      <c r="EE11" s="34" t="e">
        <f aca="false">remarks5(DR11,DT11,DV11,DX11,DZ11,LEFT(DQ$5,6),LEFT(DS$5,6),LEFT(DU$5,6),LEFT(DW$5,6),LEFT(DY$5,6))</f>
        <v>#VALUE!</v>
      </c>
      <c r="EF11" s="34" t="e">
        <f aca="false">STATUS(BV11)</f>
        <v>#VALUE!</v>
      </c>
      <c r="EG11" s="36" t="n">
        <f aca="false">(SUM(H11,J11,L11,P11,Z11,AB11,AF11,AQ11,AS11,AU11,AW11,AY11,BA11,BL11,BN11,BP11,BR11)*3+SUM(N11,AH11,BJ11)*4+SUM(R11,AD11)*2)/67</f>
        <v>2.69850746268657</v>
      </c>
      <c r="EH11" s="30" t="n">
        <v>86</v>
      </c>
      <c r="EI11" s="31" t="n">
        <v>4</v>
      </c>
      <c r="EJ11" s="30" t="n">
        <v>50</v>
      </c>
      <c r="EK11" s="31" t="n">
        <v>1</v>
      </c>
      <c r="EL11" s="30" t="n">
        <v>60</v>
      </c>
      <c r="EM11" s="31" t="n">
        <v>2</v>
      </c>
      <c r="EN11" s="30" t="n">
        <v>68</v>
      </c>
      <c r="EO11" s="31" t="n">
        <v>2.6</v>
      </c>
      <c r="EP11" s="30" t="n">
        <v>59</v>
      </c>
      <c r="EQ11" s="31" t="n">
        <v>1.9</v>
      </c>
      <c r="ER11" s="32" t="e">
        <f aca="false">IF(EV11="PASS",EH11+EJ11+EL11+EN11+EP11,"")</f>
        <v>#VALUE!</v>
      </c>
      <c r="ES11" s="33" t="e">
        <f aca="false">IF(ER11="","",ER11/500*100)</f>
        <v>#VALUE!</v>
      </c>
      <c r="ET11" s="32" t="e">
        <f aca="false">IF(EV11="PASS",Ngrade(ES11),"")</f>
        <v>#VALUE!</v>
      </c>
      <c r="EU11" s="33" t="n">
        <f aca="false">ROUND(((EI11*3)+(EK11*4)+(EM11*3)+(EO11*3)+(EQ11*3))/16,2)</f>
        <v>2.22</v>
      </c>
      <c r="EV11" s="34" t="e">
        <f aca="false">remarks5(EI11,EK11,EM11,EO11,EQ11,LEFT(EH$5,6),LEFT(EJ$5,6),LEFT(EL$5,6),LEFT(EN$5,6),LEFT(EP$5,6))</f>
        <v>#VALUE!</v>
      </c>
      <c r="EW11" s="38" t="e">
        <f aca="false">STATUS(EU11)</f>
        <v>#VALUE!</v>
      </c>
      <c r="EX11" s="36" t="n">
        <f aca="false">((H11+J11+L11+P11+Z11+AB11+AF11+AQ11+AS11+AU11+AW11+AY11+BA11+BL11+BN11+BP11+BR11+EI11+EM11+EO11+EQ11)*3+SUM(R11,AD11)*2+SUM(N11,AH11,BJ11,EK11)*4)/83</f>
        <v>2.60602409638554</v>
      </c>
      <c r="EY11" s="30" t="n">
        <v>80</v>
      </c>
      <c r="EZ11" s="31" t="n">
        <v>3.4</v>
      </c>
      <c r="FA11" s="30" t="n">
        <v>61</v>
      </c>
      <c r="FB11" s="31" t="n">
        <v>2.1</v>
      </c>
      <c r="FC11" s="30" t="n">
        <v>86</v>
      </c>
      <c r="FD11" s="31" t="n">
        <v>4</v>
      </c>
      <c r="FE11" s="30" t="n">
        <v>61</v>
      </c>
      <c r="FF11" s="31" t="n">
        <v>2.1</v>
      </c>
      <c r="FG11" s="30" t="n">
        <v>12</v>
      </c>
      <c r="FH11" s="31" t="n">
        <v>0</v>
      </c>
      <c r="FI11" s="32" t="e">
        <f aca="false">IF(FM11="PASS",EY11+FA11+FC11+FE11+FG11,"")</f>
        <v>#VALUE!</v>
      </c>
      <c r="FJ11" s="33" t="e">
        <f aca="false">IF(FI11="","",FI11/500*100)</f>
        <v>#VALUE!</v>
      </c>
      <c r="FK11" s="32" t="e">
        <f aca="false">IF(FM11="PASS",Ngrade(FJ11),"")</f>
        <v>#VALUE!</v>
      </c>
      <c r="FL11" s="33" t="n">
        <f aca="false">ROUND(((EZ11*3)+(FB11*3)+(FD11*3)+(FF11*3)+(FH11*3))/15,2)</f>
        <v>2.32</v>
      </c>
      <c r="FM11" s="34" t="e">
        <f aca="false">remarks5(EZ11,FB11,FD11,FF11,FH11,LEFT(EY$5,6),LEFT(FA$5,6),LEFT(FC$5,6),LEFT(FE$5,6),LEFT(FG$5,6))</f>
        <v>#VALUE!</v>
      </c>
      <c r="FN11" s="38" t="e">
        <f aca="false">STATUS(FL11)</f>
        <v>#VALUE!</v>
      </c>
      <c r="FO11" s="36" t="n">
        <f aca="false">((H11+J11+L11+P11+Z11+AB11+AF11+AQ11+AS11+AU11+AW11+AY11+BA11+BL11+BN11+BP11+BR11+EI11+EM11+EO11+EQ11+EZ11+FB11+FD11+FF11+FH11)*3+SUM(R11,AD11)*2+SUM(N11,AH11,BJ11,EK11)*4)/98</f>
        <v>2.56224489795918</v>
      </c>
      <c r="FP11" s="30" t="n">
        <v>75</v>
      </c>
      <c r="FQ11" s="31" t="n">
        <v>3.1</v>
      </c>
      <c r="FR11" s="30" t="n">
        <v>55</v>
      </c>
      <c r="FS11" s="31" t="n">
        <v>1.5</v>
      </c>
      <c r="FT11" s="30" t="n">
        <v>65</v>
      </c>
      <c r="FU11" s="31" t="n">
        <v>2.4</v>
      </c>
      <c r="FV11" s="30" t="n">
        <v>50</v>
      </c>
      <c r="FW11" s="31" t="n">
        <v>1</v>
      </c>
      <c r="FX11" s="30" t="n">
        <v>37</v>
      </c>
      <c r="FY11" s="31" t="n">
        <v>0</v>
      </c>
      <c r="FZ11" s="32" t="e">
        <f aca="false">IF(GD11="PASS",FP11+FR11+FT11+FV11+FX11,"")</f>
        <v>#VALUE!</v>
      </c>
      <c r="GA11" s="33" t="e">
        <f aca="false">IF(FZ11="","",FZ11/500*100)</f>
        <v>#VALUE!</v>
      </c>
      <c r="GB11" s="32" t="e">
        <f aca="false">IF(GD11="PASS",Ngrade(GA11),"")</f>
        <v>#VALUE!</v>
      </c>
      <c r="GC11" s="33" t="n">
        <f aca="false">ROUND(((FQ11*3)+(FS11*3)+(FU11*3)+(FW11*3)+(FY11*4))/16,2)</f>
        <v>1.5</v>
      </c>
      <c r="GD11" s="34" t="e">
        <f aca="false">remarks5(FQ11,FS11,FU11,FW11,FY11,LEFT(FP$5,6),LEFT(FR$5,6),LEFT(FT$5,6),LEFT(FV$5,6),LEFT(FX$5,6))</f>
        <v>#VALUE!</v>
      </c>
      <c r="GE11" s="38" t="e">
        <f aca="false">STATUS(GC11)</f>
        <v>#VALUE!</v>
      </c>
      <c r="GF11" s="36" t="n">
        <f aca="false">((H11+J11+L11+P11+Z11+AB11+AF11+AQ11+AS11+AU11+AW11+AY11+BA11+BL11+BN11+BP11+BR11+EI11+EM11+EO11+EQ11+EZ11+FB11+FD11+FF11+FH11+FQ11+FS11+FU11+FW11)*3+SUM(R11,AD11)*2+SUM(N11,AH11,BJ11,EK11,FY11)*4)/114</f>
        <v>2.41315789473684</v>
      </c>
      <c r="GG11" s="30" t="n">
        <v>63</v>
      </c>
      <c r="GH11" s="31" t="n">
        <v>2.2</v>
      </c>
      <c r="GI11" s="30" t="n">
        <v>61</v>
      </c>
      <c r="GJ11" s="31" t="n">
        <v>2.1</v>
      </c>
      <c r="GK11" s="30" t="n">
        <v>52</v>
      </c>
      <c r="GL11" s="31" t="n">
        <v>1.2</v>
      </c>
      <c r="GM11" s="30" t="n">
        <v>35</v>
      </c>
      <c r="GN11" s="31" t="n">
        <v>0</v>
      </c>
      <c r="GO11" s="30" t="n">
        <v>75</v>
      </c>
      <c r="GP11" s="31" t="n">
        <v>3.1</v>
      </c>
      <c r="GQ11" s="32" t="e">
        <f aca="false">IF(GU11="PASS",GG11+GI11+GK11+GM11+GO11,"")</f>
        <v>#VALUE!</v>
      </c>
      <c r="GR11" s="33" t="e">
        <f aca="false">IF(GQ11="","",GQ11/500*100)</f>
        <v>#VALUE!</v>
      </c>
      <c r="GS11" s="32" t="e">
        <f aca="false">IF(GU11="PASS",Ngrade(GR11),"")</f>
        <v>#VALUE!</v>
      </c>
      <c r="GT11" s="33" t="n">
        <f aca="false">ROUND(((GH11*3)+(GJ11*3)+(GL11*3)+(GN11*3)+(GP11*6))/18,2)</f>
        <v>1.95</v>
      </c>
      <c r="GU11" s="34" t="e">
        <f aca="false">remarks5(GH11,GJ11,GL11,GN11,GP11,LEFT(GG$5,6),LEFT(GI$5,6),LEFT(GK$5,6),LEFT(GM$5,6),LEFT(GO$5,6))</f>
        <v>#VALUE!</v>
      </c>
      <c r="GV11" s="38" t="e">
        <f aca="false">STATUS(GT11)</f>
        <v>#VALUE!</v>
      </c>
      <c r="GW11" s="39" t="e">
        <f aca="false">IF(AND(W11="PASS",AM11="PASS",BF11="PASS",BW11="PASS",EV11="PASS",FM11="PASS",GD11="PASS",GU11="PASS"),S11+AI11+BB11+BS11+ER11+FI11+FZ11+GQ11,"")</f>
        <v>#VALUE!</v>
      </c>
      <c r="GX11" s="19" t="e">
        <f aca="false">IF(GW11="","",GW11/4150*100)</f>
        <v>#VALUE!</v>
      </c>
      <c r="GY11" s="39" t="e">
        <f aca="false">IF(HA11="PASS",Ngrade(GX11),"")</f>
        <v>#VALUE!</v>
      </c>
      <c r="GZ11" s="19" t="n">
        <f aca="false">((H11+J11+L11+P11+Z11+AB11+AF11+AQ11+AS11+AU11+AW11+AY11+BA11+BL11+BN11+BP11+BR11+EI11+EM11+EO11+EQ11+EZ11+FB11+FD11+FF11+FH11+FQ11+FS11+FU11+FW11+GH11+GJ11+GL11+GN11)*3+SUM(R11,AD11)*2+SUM(N11,AH11,BJ11,EK11,FY11)*4+SUM(GP11)*6)/132</f>
        <v>2.35</v>
      </c>
      <c r="HA11" s="19" t="e">
        <f aca="false">IF(GX11="","FAIL","PASS")</f>
        <v>#VALUE!</v>
      </c>
      <c r="HB11" s="19" t="e">
        <f aca="false">STATUS2008(V11,AO11,BH11,EG11,EX11,FO11,GF11,GZ11)</f>
        <v>#VALUE!</v>
      </c>
      <c r="HC11" s="40"/>
    </row>
    <row r="12" s="8" customFormat="true" ht="21" hidden="false" customHeight="false" outlineLevel="0" collapsed="false">
      <c r="A12" s="43" t="s">
        <v>80</v>
      </c>
      <c r="B12" s="44" t="s">
        <v>81</v>
      </c>
      <c r="C12" s="44" t="s">
        <v>82</v>
      </c>
      <c r="D12" s="41"/>
      <c r="E12" s="28"/>
      <c r="F12" s="42"/>
      <c r="G12" s="30" t="n">
        <v>96</v>
      </c>
      <c r="H12" s="31" t="n">
        <v>4</v>
      </c>
      <c r="I12" s="30" t="n">
        <v>83</v>
      </c>
      <c r="J12" s="31" t="n">
        <v>3.7</v>
      </c>
      <c r="K12" s="30" t="n">
        <v>80</v>
      </c>
      <c r="L12" s="31" t="n">
        <v>3.4</v>
      </c>
      <c r="M12" s="30" t="n">
        <v>91</v>
      </c>
      <c r="N12" s="31" t="n">
        <v>4</v>
      </c>
      <c r="O12" s="30" t="n">
        <v>69</v>
      </c>
      <c r="P12" s="31" t="n">
        <v>2.7</v>
      </c>
      <c r="Q12" s="30" t="n">
        <v>46</v>
      </c>
      <c r="R12" s="31" t="n">
        <v>4</v>
      </c>
      <c r="S12" s="32" t="e">
        <f aca="false">IF(W12="PASS",G12+I12+K12+M12+O12+Q12,"")</f>
        <v>#VALUE!</v>
      </c>
      <c r="T12" s="33" t="e">
        <f aca="false">IF(S12="","",S12/550*100)</f>
        <v>#VALUE!</v>
      </c>
      <c r="U12" s="32" t="e">
        <f aca="false">IF(W12="PASS",Ngrade(T12),"")</f>
        <v>#VALUE!</v>
      </c>
      <c r="V12" s="33" t="n">
        <f aca="false">ROUND(((H12*3)+(J12*3)+(L12*3)+(N12*4)+(P12*3)+(R12*2))/18,2)</f>
        <v>3.63</v>
      </c>
      <c r="W12" s="34" t="e">
        <f aca="false">remarks5(H12,J12,L12,N12,R12,LEFT(G$5,6),LEFT(I$5,6),LEFT(K$5,6),LEFT(M$5,6),LEFT(Q$5,6))</f>
        <v>#VALUE!</v>
      </c>
      <c r="X12" s="34" t="e">
        <f aca="false">STATUS(V12)</f>
        <v>#VALUE!</v>
      </c>
      <c r="Y12" s="30" t="n">
        <v>95</v>
      </c>
      <c r="Z12" s="31" t="n">
        <v>4</v>
      </c>
      <c r="AA12" s="30" t="n">
        <v>81</v>
      </c>
      <c r="AB12" s="31" t="n">
        <v>3.5</v>
      </c>
      <c r="AC12" s="30" t="n">
        <v>67</v>
      </c>
      <c r="AD12" s="31" t="n">
        <v>2.5</v>
      </c>
      <c r="AE12" s="30" t="n">
        <v>85</v>
      </c>
      <c r="AF12" s="31" t="n">
        <v>4</v>
      </c>
      <c r="AG12" s="30" t="n">
        <v>52</v>
      </c>
      <c r="AH12" s="31" t="n">
        <v>1.2</v>
      </c>
      <c r="AI12" s="32" t="e">
        <f aca="false">IF(AM12="PASS",Y12+AA12+AC12+AE12+AG12,"")</f>
        <v>#VALUE!</v>
      </c>
      <c r="AJ12" s="33" t="e">
        <f aca="false">IF(AI12="","",AI12/500*100)</f>
        <v>#VALUE!</v>
      </c>
      <c r="AK12" s="33" t="e">
        <f aca="false">IF(AM12="PASS",Ngrade(AJ12),"")</f>
        <v>#VALUE!</v>
      </c>
      <c r="AL12" s="33" t="n">
        <f aca="false">ROUND(((Z12*3)+(AB12*3)+(AD12*2)+(AF12*3)+(AH12*4))/15,2)</f>
        <v>2.95</v>
      </c>
      <c r="AM12" s="35" t="e">
        <f aca="false">remarks5(Z12,AB12,AD12,AF12,AH12,LEFT(Y$5,6),LEFT(AA$5,6),LEFT(AC$5,6),LEFT(AE$5,6),LEFT(AG$5,6))</f>
        <v>#VALUE!</v>
      </c>
      <c r="AN12" s="35" t="e">
        <f aca="false">STATUS(AL12)</f>
        <v>#VALUE!</v>
      </c>
      <c r="AO12" s="36" t="n">
        <f aca="false">(SUM(H12,J12,L12,P12,Z12,AB12,AF12)*3+SUM(N12,AH12)*4+SUM(R12,AD12)*2)/33</f>
        <v>3.32424242424242</v>
      </c>
      <c r="AP12" s="30" t="n">
        <v>70</v>
      </c>
      <c r="AQ12" s="31" t="n">
        <v>2.8</v>
      </c>
      <c r="AR12" s="30" t="n">
        <v>89</v>
      </c>
      <c r="AS12" s="31" t="n">
        <v>4</v>
      </c>
      <c r="AT12" s="30" t="n">
        <v>80</v>
      </c>
      <c r="AU12" s="31" t="n">
        <v>3.4</v>
      </c>
      <c r="AV12" s="30" t="n">
        <v>93</v>
      </c>
      <c r="AW12" s="31" t="n">
        <v>4</v>
      </c>
      <c r="AX12" s="30" t="n">
        <v>89</v>
      </c>
      <c r="AY12" s="31" t="n">
        <v>4</v>
      </c>
      <c r="AZ12" s="30" t="n">
        <v>81</v>
      </c>
      <c r="BA12" s="31" t="n">
        <v>3.5</v>
      </c>
      <c r="BB12" s="32" t="e">
        <f aca="false">IF(BF12="PASS",AP12+AR12+AT12+AV12++AX12+AZ12,"")</f>
        <v>#VALUE!</v>
      </c>
      <c r="BC12" s="33" t="e">
        <f aca="false">IF(BB12="","",BB12/600*100)</f>
        <v>#VALUE!</v>
      </c>
      <c r="BD12" s="32" t="e">
        <f aca="false">IF(BF12="PASS",Ngrade(BC12),"")</f>
        <v>#VALUE!</v>
      </c>
      <c r="BE12" s="33" t="n">
        <f aca="false">ROUND(((AQ12*3)+(AS12*3)+(AU12*3)+(AW12*3)+(AY12*3)+(BA12*3))/18,2)</f>
        <v>3.62</v>
      </c>
      <c r="BF12" s="34" t="e">
        <f aca="false">remarks6($AQ12,$AS12,$AU12,$AW12,$AY12,$BA12,LEFT($AP$5,6),LEFT($AR$5,6),LEFT($AT$5,6),LEFT($AV$5,6),LEFT($AX$5,6),LEFT($AZ$5,6))</f>
        <v>#VALUE!</v>
      </c>
      <c r="BG12" s="34" t="e">
        <f aca="false">STATUS(BE12)</f>
        <v>#VALUE!</v>
      </c>
      <c r="BH12" s="36" t="n">
        <f aca="false">(SUM(H12,J12,L12,P12,Z12,AB12,AF12,AQ12,AS12,AU12,AW12,AY12,BA12)*3+SUM(N12,AH12)*4+SUM(R12,AD12)*2)/51</f>
        <v>3.42745098039216</v>
      </c>
      <c r="BI12" s="30" t="n">
        <v>98</v>
      </c>
      <c r="BJ12" s="31" t="n">
        <v>4</v>
      </c>
      <c r="BK12" s="30" t="n">
        <v>79</v>
      </c>
      <c r="BL12" s="31" t="n">
        <v>3.3</v>
      </c>
      <c r="BM12" s="30" t="n">
        <v>93</v>
      </c>
      <c r="BN12" s="31" t="n">
        <v>4</v>
      </c>
      <c r="BO12" s="30" t="n">
        <v>96</v>
      </c>
      <c r="BP12" s="31" t="n">
        <v>4</v>
      </c>
      <c r="BQ12" s="30" t="n">
        <v>92</v>
      </c>
      <c r="BR12" s="31" t="n">
        <v>4</v>
      </c>
      <c r="BS12" s="32" t="e">
        <f aca="false">IF(BW12="PASS",BI12+BK12+BM12+BO12+BQ12,"")</f>
        <v>#VALUE!</v>
      </c>
      <c r="BT12" s="33" t="e">
        <f aca="false">IF(BS12="","",BS12/500*100)</f>
        <v>#VALUE!</v>
      </c>
      <c r="BU12" s="32" t="e">
        <f aca="false">IF(BW12="PASS",Ngrade(BT12),"")</f>
        <v>#VALUE!</v>
      </c>
      <c r="BV12" s="33" t="n">
        <f aca="false">ROUND(((BJ12*4)+(BL12*3)+(BN12*3)+(BP12*3)+(BR12*3))/16,2)</f>
        <v>3.87</v>
      </c>
      <c r="BW12" s="34" t="e">
        <f aca="false">remarks5(BJ12,BL12,BN12,BP12,BR12,LEFT(BI$5,6),LEFT(BK$5,6),LEFT(BM$5,6),LEFT(BO$5,6),LEFT(BQ$5,6))</f>
        <v>#VALUE!</v>
      </c>
      <c r="BX12" s="30"/>
      <c r="BY12" s="31"/>
      <c r="BZ12" s="30"/>
      <c r="CA12" s="31"/>
      <c r="CB12" s="30"/>
      <c r="CC12" s="31"/>
      <c r="CD12" s="30"/>
      <c r="CE12" s="31"/>
      <c r="CF12" s="30"/>
      <c r="CG12" s="31"/>
      <c r="CH12" s="30"/>
      <c r="CI12" s="31"/>
      <c r="CJ12" s="32" t="e">
        <f aca="false">IF(CN12="PASS",BX12+BZ12+CB12+CD12+CF12+CH12,"")</f>
        <v>#REF!</v>
      </c>
      <c r="CK12" s="37" t="e">
        <f aca="false">IF(CJ12="","",CJ12/600*100)</f>
        <v>#REF!</v>
      </c>
      <c r="CL12" s="32" t="e">
        <f aca="false">IF(CN12="PASS",Ngrade(CK12),"")</f>
        <v>#REF!</v>
      </c>
      <c r="CM12" s="33" t="e">
        <f aca="false">IF(CJ12="","",((BY12)*3+(CA12)*3+(CC12)*3+(CE12)*3+(CG12)*3+(CI12)*3)/18)</f>
        <v>#REF!</v>
      </c>
      <c r="CN12" s="34" t="e">
        <f aca="false">remarks6(BY12,CA12,CC12,CE12,CG12,CI12,LEFT($G$5,6),LEFT($I$5,6),LEFT($K$5,6),LEFT($M$5,6),LEFT($O$5,6),LEFT(#REF!,6))</f>
        <v>#REF!</v>
      </c>
      <c r="CO12" s="30"/>
      <c r="CP12" s="31"/>
      <c r="CQ12" s="30"/>
      <c r="CR12" s="31"/>
      <c r="CS12" s="30"/>
      <c r="CT12" s="31"/>
      <c r="CU12" s="30"/>
      <c r="CV12" s="31"/>
      <c r="CW12" s="30"/>
      <c r="CX12" s="31"/>
      <c r="CY12" s="32" t="e">
        <f aca="false">IF(DC12="PASS",CO12+CQ12+CS12+CU12+CW12,"")</f>
        <v>#VALUE!</v>
      </c>
      <c r="CZ12" s="37" t="e">
        <f aca="false">IF(CY12="","",CY12/500*100)</f>
        <v>#VALUE!</v>
      </c>
      <c r="DA12" s="32" t="e">
        <f aca="false">IF(DC12="PASS",Ngrade(CZ12),"")</f>
        <v>#VALUE!</v>
      </c>
      <c r="DB12" s="33" t="e">
        <f aca="false">IF(CY12="","",((CP12)*3+(CR12)*3+(CT12)*3+(CV12)*3+(CX12)*3)/15)</f>
        <v>#VALUE!</v>
      </c>
      <c r="DC12" s="34" t="e">
        <f aca="false">remarks5(CP12,CR12,CT12,CV12,CX12,LEFT(CO$5,6),LEFT(CQ$5,6),LEFT(CS$5,6),LEFT(CU$5,6),LEFT(CW$5,6))</f>
        <v>#VALUE!</v>
      </c>
      <c r="DD12" s="30"/>
      <c r="DE12" s="31"/>
      <c r="DF12" s="30"/>
      <c r="DG12" s="31"/>
      <c r="DH12" s="30"/>
      <c r="DI12" s="31"/>
      <c r="DJ12" s="30"/>
      <c r="DK12" s="31"/>
      <c r="DL12" s="32" t="e">
        <f aca="false">IF(DP12="PASS",DD12+DF12+DH12+DJ12,"")</f>
        <v>#VALUE!</v>
      </c>
      <c r="DM12" s="37" t="e">
        <f aca="false">IF(DL12="","",DL12/400*100)</f>
        <v>#VALUE!</v>
      </c>
      <c r="DN12" s="32" t="e">
        <f aca="false">IF(DP12="PASS",Ngrade(DM12),"")</f>
        <v>#VALUE!</v>
      </c>
      <c r="DO12" s="33" t="e">
        <f aca="false">IF(DL12="","",((DE12)*3+(DG12)*3+(DI12)*3+(DK12)*3)/12)</f>
        <v>#VALUE!</v>
      </c>
      <c r="DP12" s="34" t="e">
        <f aca="false">remark4(DE12,DG12,DI12,DK12,LEFT(DD$5,6),LEFT(DF$5,6),LEFT(DH$5,6),LEFT(DJ$5,6))</f>
        <v>#VALUE!</v>
      </c>
      <c r="DQ12" s="30"/>
      <c r="DR12" s="31"/>
      <c r="DS12" s="30"/>
      <c r="DT12" s="31"/>
      <c r="DU12" s="30"/>
      <c r="DV12" s="31"/>
      <c r="DW12" s="30"/>
      <c r="DX12" s="31"/>
      <c r="DY12" s="30"/>
      <c r="DZ12" s="31"/>
      <c r="EA12" s="32" t="e">
        <f aca="false">IF(EE12="PASS",DQ12+DS12+DU12+DW12+DY12,"")</f>
        <v>#VALUE!</v>
      </c>
      <c r="EB12" s="37" t="e">
        <f aca="false">IF(EA12="","",EA12/500*100)</f>
        <v>#VALUE!</v>
      </c>
      <c r="EC12" s="32" t="e">
        <f aca="false">IF(EE12="PASS",Ngrade(EB12),"")</f>
        <v>#VALUE!</v>
      </c>
      <c r="ED12" s="33" t="e">
        <f aca="false">IF(EA12="","",((DR12)*3+(DT12)*3+(DV12)*3+(DX12)*3+(DZ12)*6)/18)</f>
        <v>#VALUE!</v>
      </c>
      <c r="EE12" s="34" t="e">
        <f aca="false">remarks5(DR12,DT12,DV12,DX12,DZ12,LEFT(DQ$5,6),LEFT(DS$5,6),LEFT(DU$5,6),LEFT(DW$5,6),LEFT(DY$5,6))</f>
        <v>#VALUE!</v>
      </c>
      <c r="EF12" s="34" t="e">
        <f aca="false">STATUS(BV12)</f>
        <v>#VALUE!</v>
      </c>
      <c r="EG12" s="36" t="n">
        <f aca="false">(SUM(H12,J12,L12,P12,Z12,AB12,AF12,AQ12,AS12,AU12,AW12,AY12,BA12,BL12,BN12,BP12,BR12)*3+SUM(N12,AH12,BJ12)*4+SUM(R12,AD12)*2)/67</f>
        <v>3.53283582089552</v>
      </c>
      <c r="EH12" s="30" t="n">
        <v>92</v>
      </c>
      <c r="EI12" s="31" t="n">
        <v>4</v>
      </c>
      <c r="EJ12" s="30" t="n">
        <v>82</v>
      </c>
      <c r="EK12" s="31" t="n">
        <v>3.6</v>
      </c>
      <c r="EL12" s="30" t="n">
        <v>70</v>
      </c>
      <c r="EM12" s="31" t="n">
        <v>2.8</v>
      </c>
      <c r="EN12" s="30" t="n">
        <v>85</v>
      </c>
      <c r="EO12" s="31" t="n">
        <v>4</v>
      </c>
      <c r="EP12" s="30" t="n">
        <v>74</v>
      </c>
      <c r="EQ12" s="31" t="n">
        <v>3</v>
      </c>
      <c r="ER12" s="32" t="e">
        <f aca="false">IF(EV12="PASS",EH12+EJ12+EL12+EN12+EP12,"")</f>
        <v>#VALUE!</v>
      </c>
      <c r="ES12" s="33" t="e">
        <f aca="false">IF(ER12="","",ER12/500*100)</f>
        <v>#VALUE!</v>
      </c>
      <c r="ET12" s="32" t="e">
        <f aca="false">IF(EV12="PASS",Ngrade(ES12),"")</f>
        <v>#VALUE!</v>
      </c>
      <c r="EU12" s="33" t="n">
        <f aca="false">ROUND(((EI12*3)+(EK12*4)+(EM12*3)+(EO12*3)+(EQ12*3))/16,2)</f>
        <v>3.49</v>
      </c>
      <c r="EV12" s="34" t="e">
        <f aca="false">remarks5(EI12,EK12,EM12,EO12,EQ12,LEFT(EH$5,6),LEFT(EJ$5,6),LEFT(EL$5,6),LEFT(EN$5,6),LEFT(EP$5,6))</f>
        <v>#VALUE!</v>
      </c>
      <c r="EW12" s="38" t="e">
        <f aca="false">STATUS(EU12)</f>
        <v>#VALUE!</v>
      </c>
      <c r="EX12" s="36" t="n">
        <f aca="false">((H12+J12+L12+P12+Z12+AB12+AF12+AQ12+AS12+AU12+AW12+AY12+BA12+BL12+BN12+BP12+BR12+EI12+EM12+EO12+EQ12)*3+SUM(R12,AD12)*2+SUM(N12,AH12,BJ12,EK12)*4)/83</f>
        <v>3.52409638554217</v>
      </c>
      <c r="EY12" s="30" t="n">
        <v>85</v>
      </c>
      <c r="EZ12" s="31" t="n">
        <v>4</v>
      </c>
      <c r="FA12" s="30" t="n">
        <v>84</v>
      </c>
      <c r="FB12" s="31" t="n">
        <v>3.9</v>
      </c>
      <c r="FC12" s="30" t="n">
        <v>90</v>
      </c>
      <c r="FD12" s="31" t="n">
        <v>4</v>
      </c>
      <c r="FE12" s="30" t="n">
        <v>75</v>
      </c>
      <c r="FF12" s="31" t="n">
        <v>3.1</v>
      </c>
      <c r="FG12" s="30" t="n">
        <v>70</v>
      </c>
      <c r="FH12" s="31" t="n">
        <v>2.8</v>
      </c>
      <c r="FI12" s="32" t="e">
        <f aca="false">IF(FM12="PASS",EY12+FA12+FC12+FE12+FG12,"")</f>
        <v>#VALUE!</v>
      </c>
      <c r="FJ12" s="33" t="e">
        <f aca="false">IF(FI12="","",FI12/500*100)</f>
        <v>#VALUE!</v>
      </c>
      <c r="FK12" s="32" t="e">
        <f aca="false">IF(FM12="PASS",Ngrade(FJ12),"")</f>
        <v>#VALUE!</v>
      </c>
      <c r="FL12" s="33" t="n">
        <f aca="false">ROUND(((EZ12*3)+(FB12*3)+(FD12*3)+(FF12*3)+(FH12*3))/15,2)</f>
        <v>3.56</v>
      </c>
      <c r="FM12" s="34" t="e">
        <f aca="false">remarks5(EZ12,FB12,FD12,FF12,FH12,LEFT(EY$5,6),LEFT(FA$5,6),LEFT(FC$5,6),LEFT(FE$5,6),LEFT(FG$5,6))</f>
        <v>#VALUE!</v>
      </c>
      <c r="FN12" s="38" t="e">
        <f aca="false">STATUS(FL12)</f>
        <v>#VALUE!</v>
      </c>
      <c r="FO12" s="36" t="n">
        <f aca="false">((H12+J12+L12+P12+Z12+AB12+AF12+AQ12+AS12+AU12+AW12+AY12+BA12+BL12+BN12+BP12+BR12+EI12+EM12+EO12+EQ12+EZ12+FB12+FD12+FF12+FH12)*3+SUM(R12,AD12)*2+SUM(N12,AH12,BJ12,EK12)*4)/98</f>
        <v>3.52959183673469</v>
      </c>
      <c r="FP12" s="30" t="n">
        <v>83</v>
      </c>
      <c r="FQ12" s="31" t="n">
        <v>3.7</v>
      </c>
      <c r="FR12" s="30" t="n">
        <v>85</v>
      </c>
      <c r="FS12" s="31" t="n">
        <v>4</v>
      </c>
      <c r="FT12" s="30" t="n">
        <v>75</v>
      </c>
      <c r="FU12" s="31" t="n">
        <v>3.1</v>
      </c>
      <c r="FV12" s="30" t="n">
        <v>70</v>
      </c>
      <c r="FW12" s="31" t="n">
        <v>2.8</v>
      </c>
      <c r="FX12" s="30" t="n">
        <v>55</v>
      </c>
      <c r="FY12" s="31" t="n">
        <v>1.5</v>
      </c>
      <c r="FZ12" s="32" t="e">
        <f aca="false">IF(GD12="PASS",FP12+FR12+FT12+FV12+FX12,"")</f>
        <v>#VALUE!</v>
      </c>
      <c r="GA12" s="33" t="e">
        <f aca="false">IF(FZ12="","",FZ12/500*100)</f>
        <v>#VALUE!</v>
      </c>
      <c r="GB12" s="32" t="e">
        <f aca="false">IF(GD12="PASS",Ngrade(GA12),"")</f>
        <v>#VALUE!</v>
      </c>
      <c r="GC12" s="33" t="n">
        <f aca="false">ROUND(((FQ12*3)+(FS12*3)+(FU12*3)+(FW12*3)+(FY12*4))/16,2)</f>
        <v>2.93</v>
      </c>
      <c r="GD12" s="34" t="e">
        <f aca="false">remarks5(FQ12,FS12,FU12,FW12,FY12,LEFT(FP$5,6),LEFT(FR$5,6),LEFT(FT$5,6),LEFT(FV$5,6),LEFT(FX$5,6))</f>
        <v>#VALUE!</v>
      </c>
      <c r="GE12" s="38" t="e">
        <f aca="false">STATUS(GC12)</f>
        <v>#VALUE!</v>
      </c>
      <c r="GF12" s="36" t="n">
        <f aca="false">((H12+J12+L12+P12+Z12+AB12+AF12+AQ12+AS12+AU12+AW12+AY12+BA12+BL12+BN12+BP12+BR12+EI12+EM12+EO12+EQ12+EZ12+FB12+FD12+FF12+FH12+FQ12+FS12+FU12+FW12)*3+SUM(R12,AD12)*2+SUM(N12,AH12,BJ12,EK12,FY12)*4)/114</f>
        <v>3.44473684210526</v>
      </c>
      <c r="GG12" s="30" t="n">
        <v>80</v>
      </c>
      <c r="GH12" s="31" t="n">
        <v>3.4</v>
      </c>
      <c r="GI12" s="30" t="n">
        <v>66</v>
      </c>
      <c r="GJ12" s="31" t="n">
        <v>2.4</v>
      </c>
      <c r="GK12" s="30" t="n">
        <v>80</v>
      </c>
      <c r="GL12" s="31" t="n">
        <v>3.4</v>
      </c>
      <c r="GM12" s="30" t="n">
        <v>57</v>
      </c>
      <c r="GN12" s="31" t="n">
        <v>1.7</v>
      </c>
      <c r="GO12" s="30" t="n">
        <v>70</v>
      </c>
      <c r="GP12" s="31" t="n">
        <v>2.8</v>
      </c>
      <c r="GQ12" s="32" t="e">
        <f aca="false">IF(GU12="PASS",GG12+GI12+GK12+GM12+GO12,"")</f>
        <v>#VALUE!</v>
      </c>
      <c r="GR12" s="33" t="e">
        <f aca="false">IF(GQ12="","",GQ12/500*100)</f>
        <v>#VALUE!</v>
      </c>
      <c r="GS12" s="32" t="e">
        <f aca="false">IF(GU12="PASS",Ngrade(GR12),"")</f>
        <v>#VALUE!</v>
      </c>
      <c r="GT12" s="33" t="n">
        <f aca="false">ROUND(((GH12*3)+(GJ12*3)+(GL12*3)+(GN12*3)+(GP12*6))/18,2)</f>
        <v>2.75</v>
      </c>
      <c r="GU12" s="34" t="e">
        <f aca="false">remarks5(GH12,GJ12,GL12,GN12,GP12,LEFT(GG$5,6),LEFT(GI$5,6),LEFT(GK$5,6),LEFT(GM$5,6),LEFT(GO$5,6))</f>
        <v>#VALUE!</v>
      </c>
      <c r="GV12" s="38" t="e">
        <f aca="false">STATUS(GT12)</f>
        <v>#VALUE!</v>
      </c>
      <c r="GW12" s="39" t="e">
        <f aca="false">IF(AND(W12="PASS",AM12="PASS",BF12="PASS",BW12="PASS",EV12="PASS",FM12="PASS",GD12="PASS",GU12="PASS"),S12+AI12+BB12+BS12+ER12+FI12+FZ12+GQ12,"")</f>
        <v>#VALUE!</v>
      </c>
      <c r="GX12" s="19" t="e">
        <f aca="false">IF(GW12="","",GW12/4150*100)</f>
        <v>#VALUE!</v>
      </c>
      <c r="GY12" s="39" t="e">
        <f aca="false">IF(HA12="PASS",Ngrade(GX12),"")</f>
        <v>#VALUE!</v>
      </c>
      <c r="GZ12" s="19" t="n">
        <f aca="false">((H12+J12+L12+P12+Z12+AB12+AF12+AQ12+AS12+AU12+AW12+AY12+BA12+BL12+BN12+BP12+BR12+EI12+EM12+EO12+EQ12+EZ12+FB12+FD12+FF12+FH12+FQ12+FS12+FU12+FW12+GH12+GJ12+GL12+GN12)*3+SUM(R12,AD12)*2+SUM(N12,AH12,BJ12,EK12,FY12)*4+SUM(GP12)*6)/132</f>
        <v>3.35</v>
      </c>
      <c r="HA12" s="19" t="e">
        <f aca="false">IF(GX12="","FAIL","PASS")</f>
        <v>#VALUE!</v>
      </c>
      <c r="HB12" s="19" t="e">
        <f aca="false">STATUS2008(V12,AO12,BH12,EG12,EX12,FO12,GF12,GZ12)</f>
        <v>#VALUE!</v>
      </c>
      <c r="HC12" s="40"/>
    </row>
    <row r="13" s="8" customFormat="true" ht="21" hidden="false" customHeight="false" outlineLevel="0" collapsed="false">
      <c r="A13" s="25" t="s">
        <v>83</v>
      </c>
      <c r="B13" s="26" t="s">
        <v>84</v>
      </c>
      <c r="C13" s="26" t="s">
        <v>85</v>
      </c>
      <c r="D13" s="41"/>
      <c r="E13" s="28"/>
      <c r="F13" s="42"/>
      <c r="G13" s="30" t="s">
        <v>70</v>
      </c>
      <c r="H13" s="31" t="n">
        <v>0</v>
      </c>
      <c r="I13" s="30" t="s">
        <v>70</v>
      </c>
      <c r="J13" s="31" t="n">
        <v>0</v>
      </c>
      <c r="K13" s="30" t="s">
        <v>70</v>
      </c>
      <c r="L13" s="31" t="n">
        <v>0</v>
      </c>
      <c r="M13" s="30" t="s">
        <v>70</v>
      </c>
      <c r="N13" s="31" t="n">
        <v>0</v>
      </c>
      <c r="O13" s="30" t="s">
        <v>70</v>
      </c>
      <c r="P13" s="31" t="n">
        <v>0</v>
      </c>
      <c r="Q13" s="30" t="s">
        <v>70</v>
      </c>
      <c r="R13" s="31" t="n">
        <v>0</v>
      </c>
      <c r="S13" s="32" t="e">
        <f aca="false">IF(W13="PASS",G13+I13+K13+M13+O13+Q13,"")</f>
        <v>#VALUE!</v>
      </c>
      <c r="T13" s="33" t="e">
        <f aca="false">IF(S13="","",S13/550*100)</f>
        <v>#VALUE!</v>
      </c>
      <c r="U13" s="32" t="e">
        <f aca="false">IF(W13="PASS",Ngrade(T13),"")</f>
        <v>#VALUE!</v>
      </c>
      <c r="V13" s="33" t="n">
        <f aca="false">ROUND(((H13*3)+(J13*3)+(L13*3)+(N13*4)+(P13*3)+(R13*2))/18,2)</f>
        <v>0</v>
      </c>
      <c r="W13" s="34" t="e">
        <f aca="false">remarks5(H13,J13,L13,N13,R13,LEFT(G$5,6),LEFT(I$5,6),LEFT(K$5,6),LEFT(M$5,6),LEFT(Q$5,6))</f>
        <v>#VALUE!</v>
      </c>
      <c r="X13" s="34" t="e">
        <f aca="false">STATUS(V13)</f>
        <v>#VALUE!</v>
      </c>
      <c r="Y13" s="30" t="s">
        <v>70</v>
      </c>
      <c r="Z13" s="31" t="n">
        <v>0</v>
      </c>
      <c r="AA13" s="30" t="s">
        <v>70</v>
      </c>
      <c r="AB13" s="31" t="n">
        <v>0</v>
      </c>
      <c r="AC13" s="30" t="s">
        <v>70</v>
      </c>
      <c r="AD13" s="31" t="n">
        <v>0</v>
      </c>
      <c r="AE13" s="30" t="s">
        <v>70</v>
      </c>
      <c r="AF13" s="31" t="n">
        <v>0</v>
      </c>
      <c r="AG13" s="30" t="s">
        <v>70</v>
      </c>
      <c r="AH13" s="31" t="n">
        <v>0</v>
      </c>
      <c r="AI13" s="32" t="e">
        <f aca="false">IF(AM13="PASS",Y13+AA13+AC13+AE13+AG13,"")</f>
        <v>#VALUE!</v>
      </c>
      <c r="AJ13" s="33" t="e">
        <f aca="false">IF(AI13="","",AI13/500*100)</f>
        <v>#VALUE!</v>
      </c>
      <c r="AK13" s="33" t="e">
        <f aca="false">IF(AM13="PASS",Ngrade(AJ13),"")</f>
        <v>#VALUE!</v>
      </c>
      <c r="AL13" s="33" t="n">
        <f aca="false">ROUND(((Z13*3)+(AB13*3)+(AD13*2)+(AF13*3)+(AH13*4))/15,2)</f>
        <v>0</v>
      </c>
      <c r="AM13" s="35" t="e">
        <f aca="false">remarks5(Z13,AB13,AD13,AF13,AH13,LEFT(Y$5,6),LEFT(AA$5,6),LEFT(AC$5,6),LEFT(AE$5,6),LEFT(AG$5,6))</f>
        <v>#VALUE!</v>
      </c>
      <c r="AN13" s="35" t="e">
        <f aca="false">STATUS(AL13)</f>
        <v>#VALUE!</v>
      </c>
      <c r="AO13" s="36" t="n">
        <f aca="false">(SUM(H13,J13,L13,P13,Z13,AB13,AF13)*3+SUM(N13,AH13)*4+SUM(R13,AD13)*2)/33</f>
        <v>0</v>
      </c>
      <c r="AP13" s="30" t="s">
        <v>70</v>
      </c>
      <c r="AQ13" s="31" t="n">
        <v>0</v>
      </c>
      <c r="AR13" s="30" t="s">
        <v>70</v>
      </c>
      <c r="AS13" s="31" t="n">
        <v>0</v>
      </c>
      <c r="AT13" s="30" t="s">
        <v>70</v>
      </c>
      <c r="AU13" s="31" t="n">
        <v>0</v>
      </c>
      <c r="AV13" s="30" t="s">
        <v>70</v>
      </c>
      <c r="AW13" s="31" t="n">
        <v>0</v>
      </c>
      <c r="AX13" s="30" t="s">
        <v>70</v>
      </c>
      <c r="AY13" s="31" t="n">
        <v>0</v>
      </c>
      <c r="AZ13" s="30" t="s">
        <v>70</v>
      </c>
      <c r="BA13" s="31" t="n">
        <v>0</v>
      </c>
      <c r="BB13" s="32" t="e">
        <f aca="false">IF(BF13="PASS",AP13+AR13+AT13+AV13++AX13+AZ13,"")</f>
        <v>#VALUE!</v>
      </c>
      <c r="BC13" s="33" t="e">
        <f aca="false">IF(BB13="","",BB13/600*100)</f>
        <v>#VALUE!</v>
      </c>
      <c r="BD13" s="32" t="e">
        <f aca="false">IF(BF13="PASS",Ngrade(BC13),"")</f>
        <v>#VALUE!</v>
      </c>
      <c r="BE13" s="33" t="n">
        <f aca="false">ROUND(((AQ13*3)+(AS13*3)+(AU13*3)+(AW13*3)+(AY13*3)+(BA13*3))/18,2)</f>
        <v>0</v>
      </c>
      <c r="BF13" s="34" t="e">
        <f aca="false">remarks6($AQ13,$AS13,$AU13,$AW13,$AY13,$BA13,LEFT($AP$5,6),LEFT($AR$5,6),LEFT($AT$5,6),LEFT($AV$5,6),LEFT($AX$5,6),LEFT($AZ$5,6))</f>
        <v>#VALUE!</v>
      </c>
      <c r="BG13" s="34" t="e">
        <f aca="false">STATUS(BE13)</f>
        <v>#VALUE!</v>
      </c>
      <c r="BH13" s="36" t="n">
        <f aca="false">(SUM(H13,J13,L13,P13,Z13,AB13,AF13,AQ13,AS13,AU13,AW13,AY13,BA13)*3+SUM(N13,AH13)*4+SUM(R13,AD13)*2)/51</f>
        <v>0</v>
      </c>
      <c r="BI13" s="30" t="s">
        <v>70</v>
      </c>
      <c r="BJ13" s="31" t="n">
        <v>0</v>
      </c>
      <c r="BK13" s="30" t="s">
        <v>70</v>
      </c>
      <c r="BL13" s="31" t="n">
        <v>0</v>
      </c>
      <c r="BM13" s="30" t="s">
        <v>70</v>
      </c>
      <c r="BN13" s="31" t="n">
        <v>0</v>
      </c>
      <c r="BO13" s="30" t="s">
        <v>70</v>
      </c>
      <c r="BP13" s="31" t="n">
        <v>0</v>
      </c>
      <c r="BQ13" s="30" t="s">
        <v>70</v>
      </c>
      <c r="BR13" s="31" t="n">
        <v>0</v>
      </c>
      <c r="BS13" s="32" t="e">
        <f aca="false">IF(BW13="PASS",BI13+BK13+BM13+BO13+BQ13,"")</f>
        <v>#VALUE!</v>
      </c>
      <c r="BT13" s="33" t="e">
        <f aca="false">IF(BS13="","",BS13/500*100)</f>
        <v>#VALUE!</v>
      </c>
      <c r="BU13" s="32" t="e">
        <f aca="false">IF(BW13="PASS",Ngrade(BT13),"")</f>
        <v>#VALUE!</v>
      </c>
      <c r="BV13" s="33" t="n">
        <f aca="false">ROUND(((BJ13*4)+(BL13*3)+(BN13*3)+(BP13*3)+(BR13*3))/16,2)</f>
        <v>0</v>
      </c>
      <c r="BW13" s="34" t="e">
        <f aca="false">remarks5(BJ13,BL13,BN13,BP13,BR13,LEFT(BI$5,6),LEFT(BK$5,6),LEFT(BM$5,6),LEFT(BO$5,6),LEFT(BQ$5,6))</f>
        <v>#VALUE!</v>
      </c>
      <c r="BX13" s="30"/>
      <c r="BY13" s="31"/>
      <c r="BZ13" s="30"/>
      <c r="CA13" s="31"/>
      <c r="CB13" s="30"/>
      <c r="CC13" s="31"/>
      <c r="CD13" s="30"/>
      <c r="CE13" s="31"/>
      <c r="CF13" s="30"/>
      <c r="CG13" s="31"/>
      <c r="CH13" s="30"/>
      <c r="CI13" s="31"/>
      <c r="CJ13" s="32" t="e">
        <f aca="false">IF(CN13="PASS",BX13+BZ13+CB13+CD13+CF13+CH13,"")</f>
        <v>#REF!</v>
      </c>
      <c r="CK13" s="37" t="e">
        <f aca="false">IF(CJ13="","",CJ13/600*100)</f>
        <v>#REF!</v>
      </c>
      <c r="CL13" s="32" t="e">
        <f aca="false">IF(CN13="PASS",Ngrade(CK13),"")</f>
        <v>#REF!</v>
      </c>
      <c r="CM13" s="33" t="e">
        <f aca="false">IF(CJ13="","",((BY13)*3+(CA13)*3+(CC13)*3+(CE13)*3+(CG13)*3+(CI13)*3)/18)</f>
        <v>#REF!</v>
      </c>
      <c r="CN13" s="34" t="e">
        <f aca="false">remarks6(BY13,CA13,CC13,CE13,CG13,CI13,LEFT($G$5,6),LEFT($I$5,6),LEFT($K$5,6),LEFT($M$5,6),LEFT($O$5,6),LEFT(#REF!,6))</f>
        <v>#REF!</v>
      </c>
      <c r="CO13" s="30"/>
      <c r="CP13" s="31"/>
      <c r="CQ13" s="30"/>
      <c r="CR13" s="31"/>
      <c r="CS13" s="30"/>
      <c r="CT13" s="31"/>
      <c r="CU13" s="30"/>
      <c r="CV13" s="31"/>
      <c r="CW13" s="30"/>
      <c r="CX13" s="31"/>
      <c r="CY13" s="32" t="e">
        <f aca="false">IF(DC13="PASS",CO13+CQ13+CS13+CU13+CW13,"")</f>
        <v>#VALUE!</v>
      </c>
      <c r="CZ13" s="37" t="e">
        <f aca="false">IF(CY13="","",CY13/500*100)</f>
        <v>#VALUE!</v>
      </c>
      <c r="DA13" s="32" t="e">
        <f aca="false">IF(DC13="PASS",Ngrade(CZ13),"")</f>
        <v>#VALUE!</v>
      </c>
      <c r="DB13" s="33" t="e">
        <f aca="false">IF(CY13="","",((CP13)*3+(CR13)*3+(CT13)*3+(CV13)*3+(CX13)*3)/15)</f>
        <v>#VALUE!</v>
      </c>
      <c r="DC13" s="34" t="e">
        <f aca="false">remarks5(CP13,CR13,CT13,CV13,CX13,LEFT(CO$5,6),LEFT(CQ$5,6),LEFT(CS$5,6),LEFT(CU$5,6),LEFT(CW$5,6))</f>
        <v>#VALUE!</v>
      </c>
      <c r="DD13" s="30"/>
      <c r="DE13" s="31"/>
      <c r="DF13" s="30"/>
      <c r="DG13" s="31"/>
      <c r="DH13" s="30"/>
      <c r="DI13" s="31"/>
      <c r="DJ13" s="30"/>
      <c r="DK13" s="31"/>
      <c r="DL13" s="32" t="e">
        <f aca="false">IF(DP13="PASS",DD13+DF13+DH13+DJ13,"")</f>
        <v>#VALUE!</v>
      </c>
      <c r="DM13" s="37" t="e">
        <f aca="false">IF(DL13="","",DL13/400*100)</f>
        <v>#VALUE!</v>
      </c>
      <c r="DN13" s="32" t="e">
        <f aca="false">IF(DP13="PASS",Ngrade(DM13),"")</f>
        <v>#VALUE!</v>
      </c>
      <c r="DO13" s="33" t="e">
        <f aca="false">IF(DL13="","",((DE13)*3+(DG13)*3+(DI13)*3+(DK13)*3)/12)</f>
        <v>#VALUE!</v>
      </c>
      <c r="DP13" s="34" t="e">
        <f aca="false">remark4(DE13,DG13,DI13,DK13,LEFT(DD$5,6),LEFT(DF$5,6),LEFT(DH$5,6),LEFT(DJ$5,6))</f>
        <v>#VALUE!</v>
      </c>
      <c r="DQ13" s="30"/>
      <c r="DR13" s="31"/>
      <c r="DS13" s="30"/>
      <c r="DT13" s="31"/>
      <c r="DU13" s="30"/>
      <c r="DV13" s="31"/>
      <c r="DW13" s="30"/>
      <c r="DX13" s="31"/>
      <c r="DY13" s="30"/>
      <c r="DZ13" s="31"/>
      <c r="EA13" s="32" t="e">
        <f aca="false">IF(EE13="PASS",DQ13+DS13+DU13+DW13+DY13,"")</f>
        <v>#VALUE!</v>
      </c>
      <c r="EB13" s="37" t="e">
        <f aca="false">IF(EA13="","",EA13/500*100)</f>
        <v>#VALUE!</v>
      </c>
      <c r="EC13" s="32" t="e">
        <f aca="false">IF(EE13="PASS",Ngrade(EB13),"")</f>
        <v>#VALUE!</v>
      </c>
      <c r="ED13" s="33" t="e">
        <f aca="false">IF(EA13="","",((DR13)*3+(DT13)*3+(DV13)*3+(DX13)*3+(DZ13)*6)/18)</f>
        <v>#VALUE!</v>
      </c>
      <c r="EE13" s="34" t="e">
        <f aca="false">remarks5(DR13,DT13,DV13,DX13,DZ13,LEFT(DQ$5,6),LEFT(DS$5,6),LEFT(DU$5,6),LEFT(DW$5,6),LEFT(DY$5,6))</f>
        <v>#VALUE!</v>
      </c>
      <c r="EF13" s="34" t="e">
        <f aca="false">STATUS(BV13)</f>
        <v>#VALUE!</v>
      </c>
      <c r="EG13" s="36" t="n">
        <f aca="false">(SUM(H13,J13,L13,P13,Z13,AB13,AF13,AQ13,AS13,AU13,AW13,AY13,BA13,BL13,BN13,BP13,BR13)*3+SUM(N13,AH13,BJ13)*4+SUM(R13,AD13)*2)/67</f>
        <v>0</v>
      </c>
      <c r="EH13" s="30" t="s">
        <v>70</v>
      </c>
      <c r="EI13" s="31" t="n">
        <v>0</v>
      </c>
      <c r="EJ13" s="30" t="s">
        <v>70</v>
      </c>
      <c r="EK13" s="31" t="n">
        <v>0</v>
      </c>
      <c r="EL13" s="30" t="s">
        <v>70</v>
      </c>
      <c r="EM13" s="31" t="n">
        <v>0</v>
      </c>
      <c r="EN13" s="30" t="s">
        <v>70</v>
      </c>
      <c r="EO13" s="31" t="n">
        <v>0</v>
      </c>
      <c r="EP13" s="30" t="s">
        <v>70</v>
      </c>
      <c r="EQ13" s="31" t="n">
        <v>0</v>
      </c>
      <c r="ER13" s="32" t="e">
        <f aca="false">IF(EV13="PASS",EH13+EJ13+EL13+EN13+EP13,"")</f>
        <v>#VALUE!</v>
      </c>
      <c r="ES13" s="33" t="e">
        <f aca="false">IF(ER13="","",ER13/500*100)</f>
        <v>#VALUE!</v>
      </c>
      <c r="ET13" s="32" t="e">
        <f aca="false">IF(EV13="PASS",Ngrade(ES13),"")</f>
        <v>#VALUE!</v>
      </c>
      <c r="EU13" s="33" t="n">
        <f aca="false">ROUND(((EI13*3)+(EK13*4)+(EM13*3)+(EO13*3)+(EQ13*3))/16,2)</f>
        <v>0</v>
      </c>
      <c r="EV13" s="34" t="e">
        <f aca="false">remarks5(EI13,EK13,EM13,EO13,EQ13,LEFT(EH$5,6),LEFT(EJ$5,6),LEFT(EL$5,6),LEFT(EN$5,6),LEFT(EP$5,6))</f>
        <v>#VALUE!</v>
      </c>
      <c r="EW13" s="38" t="e">
        <f aca="false">STATUS(EU13)</f>
        <v>#VALUE!</v>
      </c>
      <c r="EX13" s="36" t="n">
        <f aca="false">((H13+J13+L13+P13+Z13+AB13+AF13+AQ13+AS13+AU13+AW13+AY13+BA13+BL13+BN13+BP13+BR13+EI13+EM13+EO13+EQ13)*3+SUM(R13,AD13)*2+SUM(N13,AH13,BJ13,EK13)*4)/83</f>
        <v>0</v>
      </c>
      <c r="EY13" s="30" t="s">
        <v>70</v>
      </c>
      <c r="EZ13" s="31" t="n">
        <v>0</v>
      </c>
      <c r="FA13" s="30" t="s">
        <v>70</v>
      </c>
      <c r="FB13" s="31" t="n">
        <v>0</v>
      </c>
      <c r="FC13" s="30" t="s">
        <v>70</v>
      </c>
      <c r="FD13" s="31" t="n">
        <v>0</v>
      </c>
      <c r="FE13" s="30" t="s">
        <v>70</v>
      </c>
      <c r="FF13" s="31" t="n">
        <v>0</v>
      </c>
      <c r="FG13" s="30" t="s">
        <v>70</v>
      </c>
      <c r="FH13" s="31" t="n">
        <v>0</v>
      </c>
      <c r="FI13" s="32" t="e">
        <f aca="false">IF(FM13="PASS",EY13+FA13+FC13+FE13+FG13,"")</f>
        <v>#VALUE!</v>
      </c>
      <c r="FJ13" s="33" t="e">
        <f aca="false">IF(FI13="","",FI13/500*100)</f>
        <v>#VALUE!</v>
      </c>
      <c r="FK13" s="32" t="e">
        <f aca="false">IF(FM13="PASS",Ngrade(FJ13),"")</f>
        <v>#VALUE!</v>
      </c>
      <c r="FL13" s="33" t="n">
        <f aca="false">ROUND(((EZ13*3)+(FB13*3)+(FD13*3)+(FF13*3)+(FH13*3))/15,2)</f>
        <v>0</v>
      </c>
      <c r="FM13" s="34" t="e">
        <f aca="false">remarks5(EZ13,FB13,FD13,FF13,FH13,LEFT(EY$5,6),LEFT(FA$5,6),LEFT(FC$5,6),LEFT(FE$5,6),LEFT(FG$5,6))</f>
        <v>#VALUE!</v>
      </c>
      <c r="FN13" s="38" t="e">
        <f aca="false">STATUS(FL13)</f>
        <v>#VALUE!</v>
      </c>
      <c r="FO13" s="36" t="n">
        <f aca="false">((H13+J13+L13+P13+Z13+AB13+AF13+AQ13+AS13+AU13+AW13+AY13+BA13+BL13+BN13+BP13+BR13+EI13+EM13+EO13+EQ13+EZ13+FB13+FD13+FF13+FH13)*3+SUM(R13,AD13)*2+SUM(N13,AH13,BJ13,EK13)*4)/98</f>
        <v>0</v>
      </c>
      <c r="FP13" s="30" t="s">
        <v>70</v>
      </c>
      <c r="FQ13" s="31" t="n">
        <v>0</v>
      </c>
      <c r="FR13" s="30" t="s">
        <v>70</v>
      </c>
      <c r="FS13" s="31" t="n">
        <v>0</v>
      </c>
      <c r="FT13" s="30" t="s">
        <v>70</v>
      </c>
      <c r="FU13" s="31" t="n">
        <v>0</v>
      </c>
      <c r="FV13" s="30" t="s">
        <v>70</v>
      </c>
      <c r="FW13" s="31" t="n">
        <v>0</v>
      </c>
      <c r="FX13" s="30" t="s">
        <v>70</v>
      </c>
      <c r="FY13" s="31" t="n">
        <v>0</v>
      </c>
      <c r="FZ13" s="32" t="e">
        <f aca="false">IF(GD13="PASS",FP13+FR13+FT13+FV13+FX13,"")</f>
        <v>#VALUE!</v>
      </c>
      <c r="GA13" s="33" t="e">
        <f aca="false">IF(FZ13="","",FZ13/500*100)</f>
        <v>#VALUE!</v>
      </c>
      <c r="GB13" s="32" t="e">
        <f aca="false">IF(GD13="PASS",Ngrade(GA13),"")</f>
        <v>#VALUE!</v>
      </c>
      <c r="GC13" s="33" t="n">
        <f aca="false">ROUND(((FQ13*3)+(FS13*3)+(FU13*3)+(FW13*3)+(FY13*4))/16,2)</f>
        <v>0</v>
      </c>
      <c r="GD13" s="34" t="e">
        <f aca="false">remarks5(FQ13,FS13,FU13,FW13,FY13,LEFT(FP$5,6),LEFT(FR$5,6),LEFT(FT$5,6),LEFT(FV$5,6),LEFT(FX$5,6))</f>
        <v>#VALUE!</v>
      </c>
      <c r="GE13" s="38" t="e">
        <f aca="false">STATUS(GC13)</f>
        <v>#VALUE!</v>
      </c>
      <c r="GF13" s="36" t="n">
        <f aca="false">((H13+J13+L13+P13+Z13+AB13+AF13+AQ13+AS13+AU13+AW13+AY13+BA13+BL13+BN13+BP13+BR13+EI13+EM13+EO13+EQ13+EZ13+FB13+FD13+FF13+FH13+FQ13+FS13+FU13+FW13)*3+SUM(R13,AD13)*2+SUM(N13,AH13,BJ13,EK13,FY13)*4)/114</f>
        <v>0</v>
      </c>
      <c r="GG13" s="30" t="s">
        <v>70</v>
      </c>
      <c r="GH13" s="31" t="n">
        <v>0</v>
      </c>
      <c r="GI13" s="30" t="s">
        <v>70</v>
      </c>
      <c r="GJ13" s="31" t="n">
        <v>0</v>
      </c>
      <c r="GK13" s="30" t="s">
        <v>70</v>
      </c>
      <c r="GL13" s="31" t="n">
        <v>0</v>
      </c>
      <c r="GM13" s="30" t="s">
        <v>70</v>
      </c>
      <c r="GN13" s="31" t="n">
        <v>0</v>
      </c>
      <c r="GO13" s="30" t="s">
        <v>70</v>
      </c>
      <c r="GP13" s="31" t="n">
        <v>0</v>
      </c>
      <c r="GQ13" s="32" t="e">
        <f aca="false">IF(GU13="PASS",GG13+GI13+GK13+GM13+GO13,"")</f>
        <v>#VALUE!</v>
      </c>
      <c r="GR13" s="33" t="e">
        <f aca="false">IF(GQ13="","",GQ13/500*100)</f>
        <v>#VALUE!</v>
      </c>
      <c r="GS13" s="32" t="e">
        <f aca="false">IF(GU13="PASS",Ngrade(GR13),"")</f>
        <v>#VALUE!</v>
      </c>
      <c r="GT13" s="33" t="n">
        <f aca="false">ROUND(((GH13*3)+(GJ13*3)+(GL13*3)+(GN13*3)+(GP13*6))/18,2)</f>
        <v>0</v>
      </c>
      <c r="GU13" s="34" t="e">
        <f aca="false">remarks5(GH13,GJ13,GL13,GN13,GP13,LEFT(GG$5,6),LEFT(GI$5,6),LEFT(GK$5,6),LEFT(GM$5,6),LEFT(GO$5,6))</f>
        <v>#VALUE!</v>
      </c>
      <c r="GV13" s="38" t="e">
        <f aca="false">STATUS(GT13)</f>
        <v>#VALUE!</v>
      </c>
      <c r="GW13" s="39" t="e">
        <f aca="false">IF(AND(W13="PASS",AM13="PASS",BF13="PASS",BW13="PASS",EV13="PASS",FM13="PASS",GD13="PASS",GU13="PASS"),S13+AI13+BB13+BS13+ER13+FI13+FZ13+GQ13,"")</f>
        <v>#VALUE!</v>
      </c>
      <c r="GX13" s="19" t="e">
        <f aca="false">IF(GW13="","",GW13/4150*100)</f>
        <v>#VALUE!</v>
      </c>
      <c r="GY13" s="39" t="e">
        <f aca="false">IF(HA13="PASS",Ngrade(GX13),"")</f>
        <v>#VALUE!</v>
      </c>
      <c r="GZ13" s="19" t="n">
        <f aca="false">((H13+J13+L13+P13+Z13+AB13+AF13+AQ13+AS13+AU13+AW13+AY13+BA13+BL13+BN13+BP13+BR13+EI13+EM13+EO13+EQ13+EZ13+FB13+FD13+FF13+FH13+FQ13+FS13+FU13+FW13+GH13+GJ13+GL13+GN13)*3+SUM(R13,AD13)*2+SUM(N13,AH13,BJ13,EK13,FY13)*4+SUM(GP13)*6)/132</f>
        <v>0</v>
      </c>
      <c r="HA13" s="19" t="e">
        <f aca="false">IF(GX13="","FAIL","PASS")</f>
        <v>#VALUE!</v>
      </c>
      <c r="HB13" s="19" t="e">
        <f aca="false">STATUS2008(V13,AO13,BH13,EG13,EX13,FO13,GF13,GZ13)</f>
        <v>#VALUE!</v>
      </c>
      <c r="HC13" s="40" t="s">
        <v>71</v>
      </c>
    </row>
    <row r="14" s="8" customFormat="true" ht="21" hidden="false" customHeight="false" outlineLevel="0" collapsed="false">
      <c r="A14" s="43" t="s">
        <v>86</v>
      </c>
      <c r="B14" s="44" t="s">
        <v>87</v>
      </c>
      <c r="C14" s="44" t="s">
        <v>88</v>
      </c>
      <c r="D14" s="41"/>
      <c r="E14" s="28"/>
      <c r="F14" s="42"/>
      <c r="G14" s="30" t="n">
        <v>96</v>
      </c>
      <c r="H14" s="31" t="n">
        <v>4</v>
      </c>
      <c r="I14" s="30" t="n">
        <v>88</v>
      </c>
      <c r="J14" s="31" t="n">
        <v>4</v>
      </c>
      <c r="K14" s="30" t="n">
        <v>50</v>
      </c>
      <c r="L14" s="31" t="n">
        <v>1</v>
      </c>
      <c r="M14" s="30" t="n">
        <v>50</v>
      </c>
      <c r="N14" s="31" t="n">
        <v>1</v>
      </c>
      <c r="O14" s="30" t="n">
        <v>68</v>
      </c>
      <c r="P14" s="31" t="n">
        <v>2.6</v>
      </c>
      <c r="Q14" s="30" t="n">
        <v>40</v>
      </c>
      <c r="R14" s="31" t="n">
        <v>3.4</v>
      </c>
      <c r="S14" s="32" t="e">
        <f aca="false">IF(W14="PASS",G14+I14+K14+M14+O14+Q14,"")</f>
        <v>#VALUE!</v>
      </c>
      <c r="T14" s="33" t="e">
        <f aca="false">IF(S14="","",S14/550*100)</f>
        <v>#VALUE!</v>
      </c>
      <c r="U14" s="32" t="e">
        <f aca="false">IF(W14="PASS",Ngrade(T14),"")</f>
        <v>#VALUE!</v>
      </c>
      <c r="V14" s="33" t="n">
        <f aca="false">ROUND(((H14*3)+(J14*3)+(L14*3)+(N14*4)+(P14*3)+(R14*2))/18,2)</f>
        <v>2.53</v>
      </c>
      <c r="W14" s="34" t="e">
        <f aca="false">remarks5(H14,J14,L14,N14,R14,LEFT(G$5,6),LEFT(I$5,6),LEFT(K$5,6),LEFT(M$5,6),LEFT(Q$5,6))</f>
        <v>#VALUE!</v>
      </c>
      <c r="X14" s="34" t="e">
        <f aca="false">STATUS(V14)</f>
        <v>#VALUE!</v>
      </c>
      <c r="Y14" s="30" t="n">
        <v>65</v>
      </c>
      <c r="Z14" s="31" t="n">
        <v>2.4</v>
      </c>
      <c r="AA14" s="30" t="n">
        <v>78</v>
      </c>
      <c r="AB14" s="31" t="n">
        <v>3.2</v>
      </c>
      <c r="AC14" s="30" t="n">
        <v>59</v>
      </c>
      <c r="AD14" s="31" t="n">
        <v>1.9</v>
      </c>
      <c r="AE14" s="30" t="n">
        <v>65</v>
      </c>
      <c r="AF14" s="31" t="n">
        <v>2.4</v>
      </c>
      <c r="AG14" s="30" t="n">
        <v>33</v>
      </c>
      <c r="AH14" s="31" t="n">
        <v>0</v>
      </c>
      <c r="AI14" s="32" t="e">
        <f aca="false">IF(AM14="PASS",Y14+AA14+AC14+AE14+AG14,"")</f>
        <v>#VALUE!</v>
      </c>
      <c r="AJ14" s="33" t="e">
        <f aca="false">IF(AI14="","",AI14/500*100)</f>
        <v>#VALUE!</v>
      </c>
      <c r="AK14" s="33" t="e">
        <f aca="false">IF(AM14="PASS",Ngrade(AJ14),"")</f>
        <v>#VALUE!</v>
      </c>
      <c r="AL14" s="33" t="n">
        <f aca="false">ROUND(((Z14*3)+(AB14*3)+(AD14*2)+(AF14*3)+(AH14*4))/15,2)</f>
        <v>1.85</v>
      </c>
      <c r="AM14" s="35" t="e">
        <f aca="false">remarks5(Z14,AB14,AD14,AF14,AH14,LEFT(Y$5,6),LEFT(AA$5,6),LEFT(AC$5,6),LEFT(AE$5,6),LEFT(AG$5,6))</f>
        <v>#VALUE!</v>
      </c>
      <c r="AN14" s="35" t="e">
        <f aca="false">STATUS(AL14)</f>
        <v>#VALUE!</v>
      </c>
      <c r="AO14" s="36" t="n">
        <f aca="false">(SUM(H14,J14,L14,P14,Z14,AB14,AF14)*3+SUM(N14,AH14)*4+SUM(R14,AD14)*2)/33</f>
        <v>2.22424242424242</v>
      </c>
      <c r="AP14" s="30" t="n">
        <v>50</v>
      </c>
      <c r="AQ14" s="31" t="n">
        <v>1</v>
      </c>
      <c r="AR14" s="30" t="n">
        <v>58</v>
      </c>
      <c r="AS14" s="31" t="n">
        <v>1.8</v>
      </c>
      <c r="AT14" s="30" t="n">
        <v>66</v>
      </c>
      <c r="AU14" s="31" t="n">
        <v>2.4</v>
      </c>
      <c r="AV14" s="30" t="n">
        <v>76</v>
      </c>
      <c r="AW14" s="31" t="n">
        <v>3.1</v>
      </c>
      <c r="AX14" s="30" t="n">
        <v>79</v>
      </c>
      <c r="AY14" s="31" t="n">
        <v>3.3</v>
      </c>
      <c r="AZ14" s="30" t="n">
        <v>72</v>
      </c>
      <c r="BA14" s="31" t="n">
        <v>2.9</v>
      </c>
      <c r="BB14" s="32" t="e">
        <f aca="false">IF(BF14="PASS",AP14+AR14+AT14+AV14++AX14+AZ14,"")</f>
        <v>#VALUE!</v>
      </c>
      <c r="BC14" s="33" t="e">
        <f aca="false">IF(BB14="","",BB14/600*100)</f>
        <v>#VALUE!</v>
      </c>
      <c r="BD14" s="32" t="e">
        <f aca="false">IF(BF14="PASS",Ngrade(BC14),"")</f>
        <v>#VALUE!</v>
      </c>
      <c r="BE14" s="33" t="n">
        <f aca="false">ROUND(((AQ14*3)+(AS14*3)+(AU14*3)+(AW14*3)+(AY14*3)+(BA14*3))/18,2)</f>
        <v>2.42</v>
      </c>
      <c r="BF14" s="34" t="e">
        <f aca="false">remarks6($AQ14,$AS14,$AU14,$AW14,$AY14,$BA14,LEFT($AP$5,6),LEFT($AR$5,6),LEFT($AT$5,6),LEFT($AV$5,6),LEFT($AX$5,6),LEFT($AZ$5,6))</f>
        <v>#VALUE!</v>
      </c>
      <c r="BG14" s="34" t="e">
        <f aca="false">STATUS(BE14)</f>
        <v>#VALUE!</v>
      </c>
      <c r="BH14" s="36" t="n">
        <f aca="false">(SUM(H14,J14,L14,P14,Z14,AB14,AF14,AQ14,AS14,AU14,AW14,AY14,BA14)*3+SUM(N14,AH14)*4+SUM(R14,AD14)*2)/51</f>
        <v>2.2921568627451</v>
      </c>
      <c r="BI14" s="30" t="n">
        <v>89</v>
      </c>
      <c r="BJ14" s="31" t="n">
        <v>4</v>
      </c>
      <c r="BK14" s="30" t="n">
        <v>50</v>
      </c>
      <c r="BL14" s="31" t="n">
        <v>1</v>
      </c>
      <c r="BM14" s="30" t="n">
        <v>81</v>
      </c>
      <c r="BN14" s="31" t="n">
        <v>3.5</v>
      </c>
      <c r="BO14" s="30" t="n">
        <v>88</v>
      </c>
      <c r="BP14" s="31" t="n">
        <v>4</v>
      </c>
      <c r="BQ14" s="30" t="n">
        <v>97</v>
      </c>
      <c r="BR14" s="31" t="n">
        <v>4</v>
      </c>
      <c r="BS14" s="32" t="e">
        <f aca="false">IF(BW14="PASS",BI14+BK14+BM14+BO14+BQ14,"")</f>
        <v>#VALUE!</v>
      </c>
      <c r="BT14" s="33" t="e">
        <f aca="false">IF(BS14="","",BS14/500*100)</f>
        <v>#VALUE!</v>
      </c>
      <c r="BU14" s="32" t="e">
        <f aca="false">IF(BW14="PASS",Ngrade(BT14),"")</f>
        <v>#VALUE!</v>
      </c>
      <c r="BV14" s="33" t="n">
        <f aca="false">ROUND(((BJ14*4)+(BL14*3)+(BN14*3)+(BP14*3)+(BR14*3))/16,2)</f>
        <v>3.34</v>
      </c>
      <c r="BW14" s="34" t="e">
        <f aca="false">remarks5(BJ14,BL14,BN14,BP14,BR14,LEFT(BI$5,6),LEFT(BK$5,6),LEFT(BM$5,6),LEFT(BO$5,6),LEFT(BQ$5,6))</f>
        <v>#VALUE!</v>
      </c>
      <c r="BX14" s="30"/>
      <c r="BY14" s="31"/>
      <c r="BZ14" s="30"/>
      <c r="CA14" s="31"/>
      <c r="CB14" s="30"/>
      <c r="CC14" s="31"/>
      <c r="CD14" s="30"/>
      <c r="CE14" s="31"/>
      <c r="CF14" s="30"/>
      <c r="CG14" s="31"/>
      <c r="CH14" s="30"/>
      <c r="CI14" s="31"/>
      <c r="CJ14" s="32" t="e">
        <f aca="false">IF(CN14="PASS",BX14+BZ14+CB14+CD14+CF14+CH14,"")</f>
        <v>#REF!</v>
      </c>
      <c r="CK14" s="37" t="e">
        <f aca="false">IF(CJ14="","",CJ14/600*100)</f>
        <v>#REF!</v>
      </c>
      <c r="CL14" s="32" t="e">
        <f aca="false">IF(CN14="PASS",Ngrade(CK14),"")</f>
        <v>#REF!</v>
      </c>
      <c r="CM14" s="33" t="e">
        <f aca="false">IF(CJ14="","",((BY14)*3+(CA14)*3+(CC14)*3+(CE14)*3+(CG14)*3+(CI14)*3)/18)</f>
        <v>#REF!</v>
      </c>
      <c r="CN14" s="34" t="e">
        <f aca="false">remarks6(BY14,CA14,CC14,CE14,CG14,CI14,LEFT($G$5,6),LEFT($I$5,6),LEFT($K$5,6),LEFT($M$5,6),LEFT($O$5,6),LEFT(#REF!,6))</f>
        <v>#REF!</v>
      </c>
      <c r="CO14" s="30"/>
      <c r="CP14" s="31"/>
      <c r="CQ14" s="30"/>
      <c r="CR14" s="31"/>
      <c r="CS14" s="30"/>
      <c r="CT14" s="31"/>
      <c r="CU14" s="30"/>
      <c r="CV14" s="31"/>
      <c r="CW14" s="30"/>
      <c r="CX14" s="31"/>
      <c r="CY14" s="32" t="e">
        <f aca="false">IF(DC14="PASS",CO14+CQ14+CS14+CU14+CW14,"")</f>
        <v>#VALUE!</v>
      </c>
      <c r="CZ14" s="37" t="e">
        <f aca="false">IF(CY14="","",CY14/500*100)</f>
        <v>#VALUE!</v>
      </c>
      <c r="DA14" s="32" t="e">
        <f aca="false">IF(DC14="PASS",Ngrade(CZ14),"")</f>
        <v>#VALUE!</v>
      </c>
      <c r="DB14" s="33" t="e">
        <f aca="false">IF(CY14="","",((CP14)*3+(CR14)*3+(CT14)*3+(CV14)*3+(CX14)*3)/15)</f>
        <v>#VALUE!</v>
      </c>
      <c r="DC14" s="34" t="e">
        <f aca="false">remarks5(CP14,CR14,CT14,CV14,CX14,LEFT(CO$5,6),LEFT(CQ$5,6),LEFT(CS$5,6),LEFT(CU$5,6),LEFT(CW$5,6))</f>
        <v>#VALUE!</v>
      </c>
      <c r="DD14" s="30"/>
      <c r="DE14" s="31"/>
      <c r="DF14" s="30"/>
      <c r="DG14" s="31"/>
      <c r="DH14" s="30"/>
      <c r="DI14" s="31"/>
      <c r="DJ14" s="30"/>
      <c r="DK14" s="31"/>
      <c r="DL14" s="32" t="e">
        <f aca="false">IF(DP14="PASS",DD14+DF14+DH14+DJ14,"")</f>
        <v>#VALUE!</v>
      </c>
      <c r="DM14" s="37" t="e">
        <f aca="false">IF(DL14="","",DL14/400*100)</f>
        <v>#VALUE!</v>
      </c>
      <c r="DN14" s="32" t="e">
        <f aca="false">IF(DP14="PASS",Ngrade(DM14),"")</f>
        <v>#VALUE!</v>
      </c>
      <c r="DO14" s="33" t="e">
        <f aca="false">IF(DL14="","",((DE14)*3+(DG14)*3+(DI14)*3+(DK14)*3)/12)</f>
        <v>#VALUE!</v>
      </c>
      <c r="DP14" s="34" t="e">
        <f aca="false">remark4(DE14,DG14,DI14,DK14,LEFT(DD$5,6),LEFT(DF$5,6),LEFT(DH$5,6),LEFT(DJ$5,6))</f>
        <v>#VALUE!</v>
      </c>
      <c r="DQ14" s="30"/>
      <c r="DR14" s="31"/>
      <c r="DS14" s="30"/>
      <c r="DT14" s="31"/>
      <c r="DU14" s="30"/>
      <c r="DV14" s="31"/>
      <c r="DW14" s="30"/>
      <c r="DX14" s="31"/>
      <c r="DY14" s="30"/>
      <c r="DZ14" s="31"/>
      <c r="EA14" s="32" t="e">
        <f aca="false">IF(EE14="PASS",DQ14+DS14+DU14+DW14+DY14,"")</f>
        <v>#VALUE!</v>
      </c>
      <c r="EB14" s="37" t="e">
        <f aca="false">IF(EA14="","",EA14/500*100)</f>
        <v>#VALUE!</v>
      </c>
      <c r="EC14" s="32" t="e">
        <f aca="false">IF(EE14="PASS",Ngrade(EB14),"")</f>
        <v>#VALUE!</v>
      </c>
      <c r="ED14" s="33" t="e">
        <f aca="false">IF(EA14="","",((DR14)*3+(DT14)*3+(DV14)*3+(DX14)*3+(DZ14)*6)/18)</f>
        <v>#VALUE!</v>
      </c>
      <c r="EE14" s="34" t="e">
        <f aca="false">remarks5(DR14,DT14,DV14,DX14,DZ14,LEFT(DQ$5,6),LEFT(DS$5,6),LEFT(DU$5,6),LEFT(DW$5,6),LEFT(DY$5,6))</f>
        <v>#VALUE!</v>
      </c>
      <c r="EF14" s="34" t="e">
        <f aca="false">STATUS(BV14)</f>
        <v>#VALUE!</v>
      </c>
      <c r="EG14" s="36" t="n">
        <f aca="false">(SUM(H14,J14,L14,P14,Z14,AB14,AF14,AQ14,AS14,AU14,AW14,AY14,BA14,BL14,BN14,BP14,BR14)*3+SUM(N14,AH14,BJ14)*4+SUM(R14,AD14)*2)/67</f>
        <v>2.54328358208955</v>
      </c>
      <c r="EH14" s="30" t="n">
        <v>95</v>
      </c>
      <c r="EI14" s="31" t="n">
        <v>4</v>
      </c>
      <c r="EJ14" s="30" t="n">
        <v>62</v>
      </c>
      <c r="EK14" s="31" t="n">
        <v>2.2</v>
      </c>
      <c r="EL14" s="30" t="n">
        <v>70</v>
      </c>
      <c r="EM14" s="31" t="n">
        <v>2.8</v>
      </c>
      <c r="EN14" s="30" t="n">
        <v>72</v>
      </c>
      <c r="EO14" s="31" t="n">
        <v>2.9</v>
      </c>
      <c r="EP14" s="30" t="n">
        <v>55</v>
      </c>
      <c r="EQ14" s="31" t="n">
        <v>1.5</v>
      </c>
      <c r="ER14" s="32" t="e">
        <f aca="false">IF(EV14="PASS",EH14+EJ14+EL14+EN14+EP14,"")</f>
        <v>#VALUE!</v>
      </c>
      <c r="ES14" s="33" t="e">
        <f aca="false">IF(ER14="","",ER14/500*100)</f>
        <v>#VALUE!</v>
      </c>
      <c r="ET14" s="32" t="e">
        <f aca="false">IF(EV14="PASS",Ngrade(ES14),"")</f>
        <v>#VALUE!</v>
      </c>
      <c r="EU14" s="33" t="n">
        <f aca="false">ROUND(((EI14*3)+(EK14*4)+(EM14*3)+(EO14*3)+(EQ14*3))/16,2)</f>
        <v>2.65</v>
      </c>
      <c r="EV14" s="34" t="e">
        <f aca="false">remarks5(EI14,EK14,EM14,EO14,EQ14,LEFT(EH$5,6),LEFT(EJ$5,6),LEFT(EL$5,6),LEFT(EN$5,6),LEFT(EP$5,6))</f>
        <v>#VALUE!</v>
      </c>
      <c r="EW14" s="38" t="e">
        <f aca="false">STATUS(EU14)</f>
        <v>#VALUE!</v>
      </c>
      <c r="EX14" s="36" t="n">
        <f aca="false">((H14+J14+L14+P14+Z14+AB14+AF14+AQ14+AS14+AU14+AW14+AY14+BA14+BL14+BN14+BP14+BR14+EI14+EM14+EO14+EQ14)*3+SUM(R14,AD14)*2+SUM(N14,AH14,BJ14,EK14)*4)/83</f>
        <v>2.56385542168675</v>
      </c>
      <c r="EY14" s="30" t="n">
        <v>85</v>
      </c>
      <c r="EZ14" s="31" t="n">
        <v>4</v>
      </c>
      <c r="FA14" s="30" t="n">
        <v>76</v>
      </c>
      <c r="FB14" s="31" t="n">
        <v>3.1</v>
      </c>
      <c r="FC14" s="30" t="n">
        <v>84</v>
      </c>
      <c r="FD14" s="31" t="n">
        <v>3.9</v>
      </c>
      <c r="FE14" s="30" t="n">
        <v>57</v>
      </c>
      <c r="FF14" s="31" t="n">
        <v>1.7</v>
      </c>
      <c r="FG14" s="30" t="n">
        <v>50</v>
      </c>
      <c r="FH14" s="31" t="n">
        <v>1</v>
      </c>
      <c r="FI14" s="32" t="e">
        <f aca="false">IF(FM14="PASS",EY14+FA14+FC14+FE14+FG14,"")</f>
        <v>#VALUE!</v>
      </c>
      <c r="FJ14" s="33" t="e">
        <f aca="false">IF(FI14="","",FI14/500*100)</f>
        <v>#VALUE!</v>
      </c>
      <c r="FK14" s="32" t="e">
        <f aca="false">IF(FM14="PASS",Ngrade(FJ14),"")</f>
        <v>#VALUE!</v>
      </c>
      <c r="FL14" s="33" t="n">
        <f aca="false">ROUND(((EZ14*3)+(FB14*3)+(FD14*3)+(FF14*3)+(FH14*3))/15,2)</f>
        <v>2.74</v>
      </c>
      <c r="FM14" s="34" t="e">
        <f aca="false">remarks5(EZ14,FB14,FD14,FF14,FH14,LEFT(EY$5,6),LEFT(FA$5,6),LEFT(FC$5,6),LEFT(FE$5,6),LEFT(FG$5,6))</f>
        <v>#VALUE!</v>
      </c>
      <c r="FN14" s="38" t="e">
        <f aca="false">STATUS(FL14)</f>
        <v>#VALUE!</v>
      </c>
      <c r="FO14" s="36" t="n">
        <f aca="false">((H14+J14+L14+P14+Z14+AB14+AF14+AQ14+AS14+AU14+AW14+AY14+BA14+BL14+BN14+BP14+BR14+EI14+EM14+EO14+EQ14+EZ14+FB14+FD14+FF14+FH14)*3+SUM(R14,AD14)*2+SUM(N14,AH14,BJ14,EK14)*4)/98</f>
        <v>2.59081632653061</v>
      </c>
      <c r="FP14" s="30" t="n">
        <v>87</v>
      </c>
      <c r="FQ14" s="31" t="n">
        <v>4</v>
      </c>
      <c r="FR14" s="30" t="n">
        <v>66</v>
      </c>
      <c r="FS14" s="31" t="n">
        <v>2.4</v>
      </c>
      <c r="FT14" s="30" t="n">
        <v>76</v>
      </c>
      <c r="FU14" s="31" t="n">
        <v>3.1</v>
      </c>
      <c r="FV14" s="30" t="n">
        <v>33</v>
      </c>
      <c r="FW14" s="31" t="n">
        <v>0</v>
      </c>
      <c r="FX14" s="30" t="n">
        <v>52</v>
      </c>
      <c r="FY14" s="31" t="n">
        <v>1.2</v>
      </c>
      <c r="FZ14" s="32" t="e">
        <f aca="false">IF(GD14="PASS",FP14+FR14+FT14+FV14+FX14,"")</f>
        <v>#VALUE!</v>
      </c>
      <c r="GA14" s="33" t="e">
        <f aca="false">IF(FZ14="","",FZ14/500*100)</f>
        <v>#VALUE!</v>
      </c>
      <c r="GB14" s="32" t="e">
        <f aca="false">IF(GD14="PASS",Ngrade(GA14),"")</f>
        <v>#VALUE!</v>
      </c>
      <c r="GC14" s="33" t="n">
        <f aca="false">ROUND(((FQ14*3)+(FS14*3)+(FU14*3)+(FW14*3)+(FY14*4))/16,2)</f>
        <v>2.08</v>
      </c>
      <c r="GD14" s="34" t="e">
        <f aca="false">remarks5(FQ14,FS14,FU14,FW14,FY14,LEFT(FP$5,6),LEFT(FR$5,6),LEFT(FT$5,6),LEFT(FV$5,6),LEFT(FX$5,6))</f>
        <v>#VALUE!</v>
      </c>
      <c r="GE14" s="38" t="e">
        <f aca="false">STATUS(GC14)</f>
        <v>#VALUE!</v>
      </c>
      <c r="GF14" s="36" t="n">
        <f aca="false">((H14+J14+L14+P14+Z14+AB14+AF14+AQ14+AS14+AU14+AW14+AY14+BA14+BL14+BN14+BP14+BR14+EI14+EM14+EO14+EQ14+EZ14+FB14+FD14+FF14+FH14+FQ14+FS14+FU14+FW14)*3+SUM(R14,AD14)*2+SUM(N14,AH14,BJ14,EK14,FY14)*4)/114</f>
        <v>2.51929824561403</v>
      </c>
      <c r="GG14" s="30" t="n">
        <v>68</v>
      </c>
      <c r="GH14" s="31" t="n">
        <v>2.6</v>
      </c>
      <c r="GI14" s="30" t="n">
        <v>71</v>
      </c>
      <c r="GJ14" s="31" t="n">
        <v>2.8</v>
      </c>
      <c r="GK14" s="30" t="n">
        <v>56</v>
      </c>
      <c r="GL14" s="31" t="n">
        <v>1.6</v>
      </c>
      <c r="GM14" s="30" t="n">
        <v>60</v>
      </c>
      <c r="GN14" s="31" t="n">
        <v>2</v>
      </c>
      <c r="GO14" s="30" t="n">
        <v>65</v>
      </c>
      <c r="GP14" s="31" t="n">
        <v>2.4</v>
      </c>
      <c r="GQ14" s="32" t="e">
        <f aca="false">IF(GU14="PASS",GG14+GI14+GK14+GM14+GO14,"")</f>
        <v>#VALUE!</v>
      </c>
      <c r="GR14" s="33" t="e">
        <f aca="false">IF(GQ14="","",GQ14/500*100)</f>
        <v>#VALUE!</v>
      </c>
      <c r="GS14" s="32" t="e">
        <f aca="false">IF(GU14="PASS",Ngrade(GR14),"")</f>
        <v>#VALUE!</v>
      </c>
      <c r="GT14" s="33" t="n">
        <f aca="false">ROUND(((GH14*3)+(GJ14*3)+(GL14*3)+(GN14*3)+(GP14*6))/18,2)</f>
        <v>2.3</v>
      </c>
      <c r="GU14" s="34" t="e">
        <f aca="false">remarks5(GH14,GJ14,GL14,GN14,GP14,LEFT(GG$5,6),LEFT(GI$5,6),LEFT(GK$5,6),LEFT(GM$5,6),LEFT(GO$5,6))</f>
        <v>#VALUE!</v>
      </c>
      <c r="GV14" s="38" t="e">
        <f aca="false">STATUS(GT14)</f>
        <v>#VALUE!</v>
      </c>
      <c r="GW14" s="39" t="e">
        <f aca="false">IF(AND(W14="PASS",AM14="PASS",BF14="PASS",BW14="PASS",EV14="PASS",FM14="PASS",GD14="PASS",GU14="PASS"),S14+AI14+BB14+BS14+ER14+FI14+FZ14+GQ14,"")</f>
        <v>#VALUE!</v>
      </c>
      <c r="GX14" s="19" t="e">
        <f aca="false">IF(GW14="","",GW14/4150*100)</f>
        <v>#VALUE!</v>
      </c>
      <c r="GY14" s="39" t="e">
        <f aca="false">IF(HA14="PASS",Ngrade(GX14),"")</f>
        <v>#VALUE!</v>
      </c>
      <c r="GZ14" s="19" t="n">
        <f aca="false">((H14+J14+L14+P14+Z14+AB14+AF14+AQ14+AS14+AU14+AW14+AY14+BA14+BL14+BN14+BP14+BR14+EI14+EM14+EO14+EQ14+EZ14+FB14+FD14+FF14+FH14+FQ14+FS14+FU14+FW14+GH14+GJ14+GL14+GN14)*3+SUM(R14,AD14)*2+SUM(N14,AH14,BJ14,EK14,FY14)*4+SUM(GP14)*6)/132</f>
        <v>2.48939393939394</v>
      </c>
      <c r="HA14" s="19" t="e">
        <f aca="false">IF(GX14="","FAIL","PASS")</f>
        <v>#VALUE!</v>
      </c>
      <c r="HB14" s="19" t="e">
        <f aca="false">STATUS2008(V14,AO14,BH14,EG14,EX14,FO14,GF14,GZ14)</f>
        <v>#VALUE!</v>
      </c>
      <c r="HC14" s="40"/>
    </row>
    <row r="15" s="8" customFormat="true" ht="21" hidden="false" customHeight="false" outlineLevel="0" collapsed="false">
      <c r="A15" s="25" t="s">
        <v>89</v>
      </c>
      <c r="B15" s="26" t="s">
        <v>90</v>
      </c>
      <c r="C15" s="26" t="s">
        <v>91</v>
      </c>
      <c r="D15" s="41"/>
      <c r="E15" s="28"/>
      <c r="F15" s="42"/>
      <c r="G15" s="30" t="n">
        <v>50</v>
      </c>
      <c r="H15" s="31" t="n">
        <v>1</v>
      </c>
      <c r="I15" s="30" t="n">
        <v>33</v>
      </c>
      <c r="J15" s="31" t="n">
        <v>0</v>
      </c>
      <c r="K15" s="30" t="s">
        <v>70</v>
      </c>
      <c r="L15" s="31" t="n">
        <v>0</v>
      </c>
      <c r="M15" s="30" t="n">
        <v>30</v>
      </c>
      <c r="N15" s="31" t="n">
        <v>0</v>
      </c>
      <c r="O15" s="30" t="n">
        <v>37</v>
      </c>
      <c r="P15" s="31" t="n">
        <v>0</v>
      </c>
      <c r="Q15" s="30" t="n">
        <v>13</v>
      </c>
      <c r="R15" s="31" t="n">
        <v>0</v>
      </c>
      <c r="S15" s="32" t="e">
        <f aca="false">IF(W15="PASS",G15+I15+K15+M15+O15+Q15,"")</f>
        <v>#VALUE!</v>
      </c>
      <c r="T15" s="33" t="e">
        <f aca="false">IF(S15="","",S15/550*100)</f>
        <v>#VALUE!</v>
      </c>
      <c r="U15" s="32" t="e">
        <f aca="false">IF(W15="PASS",Ngrade(T15),"")</f>
        <v>#VALUE!</v>
      </c>
      <c r="V15" s="33" t="n">
        <f aca="false">ROUND(((H15*3)+(J15*3)+(L15*3)+(N15*4)+(P15*3)+(R15*2))/18,2)</f>
        <v>0.17</v>
      </c>
      <c r="W15" s="34" t="e">
        <f aca="false">remarks5(H15,J15,L15,N15,R15,LEFT(G$5,6),LEFT(I$5,6),LEFT(K$5,6),LEFT(M$5,6),LEFT(Q$5,6))</f>
        <v>#VALUE!</v>
      </c>
      <c r="X15" s="34" t="e">
        <f aca="false">STATUS(V15)</f>
        <v>#VALUE!</v>
      </c>
      <c r="Y15" s="30" t="s">
        <v>70</v>
      </c>
      <c r="Z15" s="31" t="n">
        <v>0</v>
      </c>
      <c r="AA15" s="30" t="s">
        <v>70</v>
      </c>
      <c r="AB15" s="31" t="n">
        <v>0</v>
      </c>
      <c r="AC15" s="30" t="s">
        <v>70</v>
      </c>
      <c r="AD15" s="31" t="n">
        <v>0</v>
      </c>
      <c r="AE15" s="30" t="s">
        <v>70</v>
      </c>
      <c r="AF15" s="31" t="n">
        <v>0</v>
      </c>
      <c r="AG15" s="30" t="s">
        <v>70</v>
      </c>
      <c r="AH15" s="31" t="n">
        <v>0</v>
      </c>
      <c r="AI15" s="32" t="e">
        <f aca="false">IF(AM15="PASS",Y15+AA15+AC15+AE15+AG15,"")</f>
        <v>#VALUE!</v>
      </c>
      <c r="AJ15" s="33" t="e">
        <f aca="false">IF(AI15="","",AI15/500*100)</f>
        <v>#VALUE!</v>
      </c>
      <c r="AK15" s="33" t="e">
        <f aca="false">IF(AM15="PASS",Ngrade(AJ15),"")</f>
        <v>#VALUE!</v>
      </c>
      <c r="AL15" s="33" t="n">
        <f aca="false">ROUND(((Z15*3)+(AB15*3)+(AD15*2)+(AF15*3)+(AH15*4))/15,2)</f>
        <v>0</v>
      </c>
      <c r="AM15" s="35" t="e">
        <f aca="false">remarks5(Z15,AB15,AD15,AF15,AH15,LEFT(Y$5,6),LEFT(AA$5,6),LEFT(AC$5,6),LEFT(AE$5,6),LEFT(AG$5,6))</f>
        <v>#VALUE!</v>
      </c>
      <c r="AN15" s="35" t="e">
        <f aca="false">STATUS(AL15)</f>
        <v>#VALUE!</v>
      </c>
      <c r="AO15" s="36" t="n">
        <f aca="false">(SUM(H15,J15,L15,P15,Z15,AB15,AF15)*3+SUM(N15,AH15)*4+SUM(R15,AD15)*2)/33</f>
        <v>0.0909090909090909</v>
      </c>
      <c r="AP15" s="30" t="s">
        <v>70</v>
      </c>
      <c r="AQ15" s="31" t="n">
        <v>0</v>
      </c>
      <c r="AR15" s="30" t="s">
        <v>70</v>
      </c>
      <c r="AS15" s="31" t="n">
        <v>0</v>
      </c>
      <c r="AT15" s="30" t="s">
        <v>70</v>
      </c>
      <c r="AU15" s="31" t="n">
        <v>0</v>
      </c>
      <c r="AV15" s="30" t="s">
        <v>70</v>
      </c>
      <c r="AW15" s="31" t="n">
        <v>0</v>
      </c>
      <c r="AX15" s="30" t="s">
        <v>70</v>
      </c>
      <c r="AY15" s="31" t="n">
        <v>0</v>
      </c>
      <c r="AZ15" s="30" t="s">
        <v>70</v>
      </c>
      <c r="BA15" s="31" t="n">
        <v>0</v>
      </c>
      <c r="BB15" s="32" t="e">
        <f aca="false">IF(BF15="PASS",AP15+AR15+AT15+AV15++AX15+AZ15,"")</f>
        <v>#VALUE!</v>
      </c>
      <c r="BC15" s="33" t="e">
        <f aca="false">IF(BB15="","",BB15/600*100)</f>
        <v>#VALUE!</v>
      </c>
      <c r="BD15" s="32" t="e">
        <f aca="false">IF(BF15="PASS",Ngrade(BC15),"")</f>
        <v>#VALUE!</v>
      </c>
      <c r="BE15" s="33" t="n">
        <f aca="false">ROUND(((AQ15*3)+(AS15*3)+(AU15*3)+(AW15*3)+(AY15*3)+(BA15*3))/18,2)</f>
        <v>0</v>
      </c>
      <c r="BF15" s="34" t="e">
        <f aca="false">remarks6($AQ15,$AS15,$AU15,$AW15,$AY15,$BA15,LEFT($AP$5,6),LEFT($AR$5,6),LEFT($AT$5,6),LEFT($AV$5,6),LEFT($AX$5,6),LEFT($AZ$5,6))</f>
        <v>#VALUE!</v>
      </c>
      <c r="BG15" s="34" t="e">
        <f aca="false">STATUS(BE15)</f>
        <v>#VALUE!</v>
      </c>
      <c r="BH15" s="36" t="n">
        <f aca="false">(SUM(H15,J15,L15,P15,Z15,AB15,AF15,AQ15,AS15,AU15,AW15,AY15,BA15)*3+SUM(N15,AH15)*4+SUM(R15,AD15)*2)/51</f>
        <v>0.0588235294117647</v>
      </c>
      <c r="BI15" s="30" t="s">
        <v>70</v>
      </c>
      <c r="BJ15" s="31" t="n">
        <v>0</v>
      </c>
      <c r="BK15" s="30" t="s">
        <v>70</v>
      </c>
      <c r="BL15" s="31" t="n">
        <v>0</v>
      </c>
      <c r="BM15" s="30" t="s">
        <v>70</v>
      </c>
      <c r="BN15" s="31" t="n">
        <v>0</v>
      </c>
      <c r="BO15" s="30" t="s">
        <v>70</v>
      </c>
      <c r="BP15" s="31" t="n">
        <v>0</v>
      </c>
      <c r="BQ15" s="30" t="s">
        <v>70</v>
      </c>
      <c r="BR15" s="31" t="n">
        <v>0</v>
      </c>
      <c r="BS15" s="32" t="e">
        <f aca="false">IF(BW15="PASS",BI15+BK15+BM15+BO15+BQ15,"")</f>
        <v>#VALUE!</v>
      </c>
      <c r="BT15" s="33" t="e">
        <f aca="false">IF(BS15="","",BS15/500*100)</f>
        <v>#VALUE!</v>
      </c>
      <c r="BU15" s="32" t="e">
        <f aca="false">IF(BW15="PASS",Ngrade(BT15),"")</f>
        <v>#VALUE!</v>
      </c>
      <c r="BV15" s="33" t="n">
        <f aca="false">ROUND(((BJ15*4)+(BL15*3)+(BN15*3)+(BP15*3)+(BR15*3))/16,2)</f>
        <v>0</v>
      </c>
      <c r="BW15" s="34" t="e">
        <f aca="false">remarks5(BJ15,BL15,BN15,BP15,BR15,LEFT(BI$5,6),LEFT(BK$5,6),LEFT(BM$5,6),LEFT(BO$5,6),LEFT(BQ$5,6))</f>
        <v>#VALUE!</v>
      </c>
      <c r="BX15" s="30"/>
      <c r="BY15" s="31"/>
      <c r="BZ15" s="30"/>
      <c r="CA15" s="31"/>
      <c r="CB15" s="30"/>
      <c r="CC15" s="31"/>
      <c r="CD15" s="30"/>
      <c r="CE15" s="31"/>
      <c r="CF15" s="30"/>
      <c r="CG15" s="31"/>
      <c r="CH15" s="30"/>
      <c r="CI15" s="31"/>
      <c r="CJ15" s="32" t="e">
        <f aca="false">IF(CN15="PASS",BX15+BZ15+CB15+CD15+CF15+CH15,"")</f>
        <v>#REF!</v>
      </c>
      <c r="CK15" s="37" t="e">
        <f aca="false">IF(CJ15="","",CJ15/600*100)</f>
        <v>#REF!</v>
      </c>
      <c r="CL15" s="32" t="e">
        <f aca="false">IF(CN15="PASS",Ngrade(CK15),"")</f>
        <v>#REF!</v>
      </c>
      <c r="CM15" s="33" t="e">
        <f aca="false">IF(CJ15="","",((BY15)*3+(CA15)*3+(CC15)*3+(CE15)*3+(CG15)*3+(CI15)*3)/18)</f>
        <v>#REF!</v>
      </c>
      <c r="CN15" s="34" t="e">
        <f aca="false">remarks6(BY15,CA15,CC15,CE15,CG15,CI15,LEFT($G$5,6),LEFT($I$5,6),LEFT($K$5,6),LEFT($M$5,6),LEFT($O$5,6),LEFT(#REF!,6))</f>
        <v>#REF!</v>
      </c>
      <c r="CO15" s="30"/>
      <c r="CP15" s="31"/>
      <c r="CQ15" s="30"/>
      <c r="CR15" s="31"/>
      <c r="CS15" s="30"/>
      <c r="CT15" s="31"/>
      <c r="CU15" s="30"/>
      <c r="CV15" s="31"/>
      <c r="CW15" s="30"/>
      <c r="CX15" s="31"/>
      <c r="CY15" s="32" t="e">
        <f aca="false">IF(DC15="PASS",CO15+CQ15+CS15+CU15+CW15,"")</f>
        <v>#VALUE!</v>
      </c>
      <c r="CZ15" s="37" t="e">
        <f aca="false">IF(CY15="","",CY15/500*100)</f>
        <v>#VALUE!</v>
      </c>
      <c r="DA15" s="32" t="e">
        <f aca="false">IF(DC15="PASS",Ngrade(CZ15),"")</f>
        <v>#VALUE!</v>
      </c>
      <c r="DB15" s="33" t="e">
        <f aca="false">IF(CY15="","",((CP15)*3+(CR15)*3+(CT15)*3+(CV15)*3+(CX15)*3)/15)</f>
        <v>#VALUE!</v>
      </c>
      <c r="DC15" s="34" t="e">
        <f aca="false">remarks5(CP15,CR15,CT15,CV15,CX15,LEFT(CO$5,6),LEFT(CQ$5,6),LEFT(CS$5,6),LEFT(CU$5,6),LEFT(CW$5,6))</f>
        <v>#VALUE!</v>
      </c>
      <c r="DD15" s="30"/>
      <c r="DE15" s="31"/>
      <c r="DF15" s="30"/>
      <c r="DG15" s="31"/>
      <c r="DH15" s="30"/>
      <c r="DI15" s="31"/>
      <c r="DJ15" s="30"/>
      <c r="DK15" s="31"/>
      <c r="DL15" s="32" t="e">
        <f aca="false">IF(DP15="PASS",DD15+DF15+DH15+DJ15,"")</f>
        <v>#VALUE!</v>
      </c>
      <c r="DM15" s="37" t="e">
        <f aca="false">IF(DL15="","",DL15/400*100)</f>
        <v>#VALUE!</v>
      </c>
      <c r="DN15" s="32" t="e">
        <f aca="false">IF(DP15="PASS",Ngrade(DM15),"")</f>
        <v>#VALUE!</v>
      </c>
      <c r="DO15" s="33" t="e">
        <f aca="false">IF(DL15="","",((DE15)*3+(DG15)*3+(DI15)*3+(DK15)*3)/12)</f>
        <v>#VALUE!</v>
      </c>
      <c r="DP15" s="34" t="e">
        <f aca="false">remark4(DE15,DG15,DI15,DK15,LEFT(DD$5,6),LEFT(DF$5,6),LEFT(DH$5,6),LEFT(DJ$5,6))</f>
        <v>#VALUE!</v>
      </c>
      <c r="DQ15" s="30"/>
      <c r="DR15" s="31"/>
      <c r="DS15" s="30"/>
      <c r="DT15" s="31"/>
      <c r="DU15" s="30"/>
      <c r="DV15" s="31"/>
      <c r="DW15" s="30"/>
      <c r="DX15" s="31"/>
      <c r="DY15" s="30"/>
      <c r="DZ15" s="31"/>
      <c r="EA15" s="32" t="e">
        <f aca="false">IF(EE15="PASS",DQ15+DS15+DU15+DW15+DY15,"")</f>
        <v>#VALUE!</v>
      </c>
      <c r="EB15" s="37" t="e">
        <f aca="false">IF(EA15="","",EA15/500*100)</f>
        <v>#VALUE!</v>
      </c>
      <c r="EC15" s="32" t="e">
        <f aca="false">IF(EE15="PASS",Ngrade(EB15),"")</f>
        <v>#VALUE!</v>
      </c>
      <c r="ED15" s="33" t="e">
        <f aca="false">IF(EA15="","",((DR15)*3+(DT15)*3+(DV15)*3+(DX15)*3+(DZ15)*6)/18)</f>
        <v>#VALUE!</v>
      </c>
      <c r="EE15" s="34" t="e">
        <f aca="false">remarks5(DR15,DT15,DV15,DX15,DZ15,LEFT(DQ$5,6),LEFT(DS$5,6),LEFT(DU$5,6),LEFT(DW$5,6),LEFT(DY$5,6))</f>
        <v>#VALUE!</v>
      </c>
      <c r="EF15" s="34" t="e">
        <f aca="false">STATUS(BV15)</f>
        <v>#VALUE!</v>
      </c>
      <c r="EG15" s="36" t="n">
        <f aca="false">(SUM(H15,J15,L15,P15,Z15,AB15,AF15,AQ15,AS15,AU15,AW15,AY15,BA15,BL15,BN15,BP15,BR15)*3+SUM(N15,AH15,BJ15)*4+SUM(R15,AD15)*2)/67</f>
        <v>0.0447761194029851</v>
      </c>
      <c r="EH15" s="30" t="s">
        <v>70</v>
      </c>
      <c r="EI15" s="31" t="n">
        <v>0</v>
      </c>
      <c r="EJ15" s="30" t="s">
        <v>70</v>
      </c>
      <c r="EK15" s="31" t="n">
        <v>0</v>
      </c>
      <c r="EL15" s="30" t="s">
        <v>70</v>
      </c>
      <c r="EM15" s="31" t="n">
        <v>0</v>
      </c>
      <c r="EN15" s="30" t="s">
        <v>70</v>
      </c>
      <c r="EO15" s="31" t="n">
        <v>0</v>
      </c>
      <c r="EP15" s="30" t="s">
        <v>70</v>
      </c>
      <c r="EQ15" s="31" t="n">
        <v>0</v>
      </c>
      <c r="ER15" s="32" t="e">
        <f aca="false">IF(EV15="PASS",EH15+EJ15+EL15+EN15+EP15,"")</f>
        <v>#VALUE!</v>
      </c>
      <c r="ES15" s="33" t="e">
        <f aca="false">IF(ER15="","",ER15/500*100)</f>
        <v>#VALUE!</v>
      </c>
      <c r="ET15" s="32" t="e">
        <f aca="false">IF(EV15="PASS",Ngrade(ES15),"")</f>
        <v>#VALUE!</v>
      </c>
      <c r="EU15" s="33" t="n">
        <f aca="false">ROUND(((EI15*3)+(EK15*4)+(EM15*3)+(EO15*3)+(EQ15*3))/16,2)</f>
        <v>0</v>
      </c>
      <c r="EV15" s="34" t="e">
        <f aca="false">remarks5(EI15,EK15,EM15,EO15,EQ15,LEFT(EH$5,6),LEFT(EJ$5,6),LEFT(EL$5,6),LEFT(EN$5,6),LEFT(EP$5,6))</f>
        <v>#VALUE!</v>
      </c>
      <c r="EW15" s="38" t="e">
        <f aca="false">STATUS(EU15)</f>
        <v>#VALUE!</v>
      </c>
      <c r="EX15" s="36" t="n">
        <f aca="false">((H15+J15+L15+P15+Z15+AB15+AF15+AQ15+AS15+AU15+AW15+AY15+BA15+BL15+BN15+BP15+BR15+EI15+EM15+EO15+EQ15)*3+SUM(R15,AD15)*2+SUM(N15,AH15,BJ15,EK15)*4)/83</f>
        <v>0.036144578313253</v>
      </c>
      <c r="EY15" s="30" t="s">
        <v>70</v>
      </c>
      <c r="EZ15" s="31" t="n">
        <v>0</v>
      </c>
      <c r="FA15" s="30" t="s">
        <v>70</v>
      </c>
      <c r="FB15" s="31" t="n">
        <v>0</v>
      </c>
      <c r="FC15" s="30" t="s">
        <v>70</v>
      </c>
      <c r="FD15" s="31" t="n">
        <v>0</v>
      </c>
      <c r="FE15" s="30" t="s">
        <v>70</v>
      </c>
      <c r="FF15" s="31" t="n">
        <v>0</v>
      </c>
      <c r="FG15" s="30" t="s">
        <v>70</v>
      </c>
      <c r="FH15" s="31" t="n">
        <v>0</v>
      </c>
      <c r="FI15" s="32" t="e">
        <f aca="false">IF(FM15="PASS",EY15+FA15+FC15+FE15+FG15,"")</f>
        <v>#VALUE!</v>
      </c>
      <c r="FJ15" s="33" t="e">
        <f aca="false">IF(FI15="","",FI15/500*100)</f>
        <v>#VALUE!</v>
      </c>
      <c r="FK15" s="32" t="e">
        <f aca="false">IF(FM15="PASS",Ngrade(FJ15),"")</f>
        <v>#VALUE!</v>
      </c>
      <c r="FL15" s="33" t="n">
        <f aca="false">ROUND(((EZ15*3)+(FB15*3)+(FD15*3)+(FF15*3)+(FH15*3))/15,2)</f>
        <v>0</v>
      </c>
      <c r="FM15" s="34" t="e">
        <f aca="false">remarks5(EZ15,FB15,FD15,FF15,FH15,LEFT(EY$5,6),LEFT(FA$5,6),LEFT(FC$5,6),LEFT(FE$5,6),LEFT(FG$5,6))</f>
        <v>#VALUE!</v>
      </c>
      <c r="FN15" s="38" t="e">
        <f aca="false">STATUS(FL15)</f>
        <v>#VALUE!</v>
      </c>
      <c r="FO15" s="36" t="n">
        <f aca="false">((H15+J15+L15+P15+Z15+AB15+AF15+AQ15+AS15+AU15+AW15+AY15+BA15+BL15+BN15+BP15+BR15+EI15+EM15+EO15+EQ15+EZ15+FB15+FD15+FF15+FH15)*3+SUM(R15,AD15)*2+SUM(N15,AH15,BJ15,EK15)*4)/98</f>
        <v>0.0306122448979592</v>
      </c>
      <c r="FP15" s="30" t="s">
        <v>70</v>
      </c>
      <c r="FQ15" s="31" t="n">
        <v>0</v>
      </c>
      <c r="FR15" s="30" t="s">
        <v>70</v>
      </c>
      <c r="FS15" s="31" t="n">
        <v>0</v>
      </c>
      <c r="FT15" s="30" t="s">
        <v>70</v>
      </c>
      <c r="FU15" s="31" t="n">
        <v>0</v>
      </c>
      <c r="FV15" s="30" t="s">
        <v>70</v>
      </c>
      <c r="FW15" s="31" t="n">
        <v>0</v>
      </c>
      <c r="FX15" s="30" t="s">
        <v>70</v>
      </c>
      <c r="FY15" s="31" t="n">
        <v>0</v>
      </c>
      <c r="FZ15" s="32" t="e">
        <f aca="false">IF(GD15="PASS",FP15+FR15+FT15+FV15+FX15,"")</f>
        <v>#VALUE!</v>
      </c>
      <c r="GA15" s="33" t="e">
        <f aca="false">IF(FZ15="","",FZ15/500*100)</f>
        <v>#VALUE!</v>
      </c>
      <c r="GB15" s="32" t="e">
        <f aca="false">IF(GD15="PASS",Ngrade(GA15),"")</f>
        <v>#VALUE!</v>
      </c>
      <c r="GC15" s="33" t="n">
        <f aca="false">ROUND(((FQ15*3)+(FS15*3)+(FU15*3)+(FW15*3)+(FY15*4))/16,2)</f>
        <v>0</v>
      </c>
      <c r="GD15" s="34" t="e">
        <f aca="false">remarks5(FQ15,FS15,FU15,FW15,FY15,LEFT(FP$5,6),LEFT(FR$5,6),LEFT(FT$5,6),LEFT(FV$5,6),LEFT(FX$5,6))</f>
        <v>#VALUE!</v>
      </c>
      <c r="GE15" s="38" t="e">
        <f aca="false">STATUS(GC15)</f>
        <v>#VALUE!</v>
      </c>
      <c r="GF15" s="36" t="n">
        <f aca="false">((H15+J15+L15+P15+Z15+AB15+AF15+AQ15+AS15+AU15+AW15+AY15+BA15+BL15+BN15+BP15+BR15+EI15+EM15+EO15+EQ15+EZ15+FB15+FD15+FF15+FH15+FQ15+FS15+FU15+FW15)*3+SUM(R15,AD15)*2+SUM(N15,AH15,BJ15,EK15,FY15)*4)/114</f>
        <v>0.0263157894736842</v>
      </c>
      <c r="GG15" s="30" t="s">
        <v>70</v>
      </c>
      <c r="GH15" s="31" t="n">
        <v>0</v>
      </c>
      <c r="GI15" s="30" t="s">
        <v>70</v>
      </c>
      <c r="GJ15" s="31" t="n">
        <v>0</v>
      </c>
      <c r="GK15" s="30" t="s">
        <v>70</v>
      </c>
      <c r="GL15" s="31" t="n">
        <v>0</v>
      </c>
      <c r="GM15" s="30" t="s">
        <v>70</v>
      </c>
      <c r="GN15" s="31" t="n">
        <v>0</v>
      </c>
      <c r="GO15" s="30" t="s">
        <v>70</v>
      </c>
      <c r="GP15" s="31" t="n">
        <v>0</v>
      </c>
      <c r="GQ15" s="32" t="e">
        <f aca="false">IF(GU15="PASS",GG15+GI15+GK15+GM15+GO15,"")</f>
        <v>#VALUE!</v>
      </c>
      <c r="GR15" s="33" t="e">
        <f aca="false">IF(GQ15="","",GQ15/500*100)</f>
        <v>#VALUE!</v>
      </c>
      <c r="GS15" s="32" t="e">
        <f aca="false">IF(GU15="PASS",Ngrade(GR15),"")</f>
        <v>#VALUE!</v>
      </c>
      <c r="GT15" s="33" t="n">
        <f aca="false">ROUND(((GH15*3)+(GJ15*3)+(GL15*3)+(GN15*3)+(GP15*6))/18,2)</f>
        <v>0</v>
      </c>
      <c r="GU15" s="34" t="e">
        <f aca="false">remarks5(GH15,GJ15,GL15,GN15,GP15,LEFT(GG$5,6),LEFT(GI$5,6),LEFT(GK$5,6),LEFT(GM$5,6),LEFT(GO$5,6))</f>
        <v>#VALUE!</v>
      </c>
      <c r="GV15" s="38" t="e">
        <f aca="false">STATUS(GT15)</f>
        <v>#VALUE!</v>
      </c>
      <c r="GW15" s="39" t="e">
        <f aca="false">IF(AND(W15="PASS",AM15="PASS",BF15="PASS",BW15="PASS",EV15="PASS",FM15="PASS",GD15="PASS",GU15="PASS"),S15+AI15+BB15+BS15+ER15+FI15+FZ15+GQ15,"")</f>
        <v>#VALUE!</v>
      </c>
      <c r="GX15" s="19" t="e">
        <f aca="false">IF(GW15="","",GW15/4150*100)</f>
        <v>#VALUE!</v>
      </c>
      <c r="GY15" s="39" t="e">
        <f aca="false">IF(HA15="PASS",Ngrade(GX15),"")</f>
        <v>#VALUE!</v>
      </c>
      <c r="GZ15" s="19" t="n">
        <f aca="false">((H15+J15+L15+P15+Z15+AB15+AF15+AQ15+AS15+AU15+AW15+AY15+BA15+BL15+BN15+BP15+BR15+EI15+EM15+EO15+EQ15+EZ15+FB15+FD15+FF15+FH15+FQ15+FS15+FU15+FW15+GH15+GJ15+GL15+GN15)*3+SUM(R15,AD15)*2+SUM(N15,AH15,BJ15,EK15,FY15)*4+SUM(GP15)*6)/132</f>
        <v>0.0227272727272727</v>
      </c>
      <c r="HA15" s="19" t="e">
        <f aca="false">IF(GX15="","FAIL","PASS")</f>
        <v>#VALUE!</v>
      </c>
      <c r="HB15" s="19" t="e">
        <f aca="false">STATUS2008(V15,AO15,BH15,EG15,EX15,FO15,GF15,GZ15)</f>
        <v>#VALUE!</v>
      </c>
      <c r="HC15" s="40" t="s">
        <v>71</v>
      </c>
    </row>
    <row r="16" s="8" customFormat="true" ht="21" hidden="false" customHeight="false" outlineLevel="0" collapsed="false">
      <c r="A16" s="25" t="s">
        <v>92</v>
      </c>
      <c r="B16" s="26" t="s">
        <v>93</v>
      </c>
      <c r="C16" s="26" t="s">
        <v>94</v>
      </c>
      <c r="D16" s="41"/>
      <c r="E16" s="28"/>
      <c r="F16" s="42"/>
      <c r="G16" s="30" t="n">
        <v>50</v>
      </c>
      <c r="H16" s="31" t="n">
        <v>1</v>
      </c>
      <c r="I16" s="30" t="n">
        <v>30</v>
      </c>
      <c r="J16" s="31" t="n">
        <v>0</v>
      </c>
      <c r="K16" s="30" t="s">
        <v>70</v>
      </c>
      <c r="L16" s="31" t="n">
        <v>0</v>
      </c>
      <c r="M16" s="30" t="n">
        <v>20</v>
      </c>
      <c r="N16" s="31" t="n">
        <v>0</v>
      </c>
      <c r="O16" s="30" t="n">
        <v>35</v>
      </c>
      <c r="P16" s="31" t="n">
        <v>0</v>
      </c>
      <c r="Q16" s="30" t="n">
        <v>9</v>
      </c>
      <c r="R16" s="31" t="n">
        <v>0</v>
      </c>
      <c r="S16" s="32" t="e">
        <f aca="false">IF(W16="PASS",G16+I16+K16+M16+O16+Q16,"")</f>
        <v>#VALUE!</v>
      </c>
      <c r="T16" s="33" t="e">
        <f aca="false">IF(S16="","",S16/550*100)</f>
        <v>#VALUE!</v>
      </c>
      <c r="U16" s="32" t="e">
        <f aca="false">IF(W16="PASS",Ngrade(T16),"")</f>
        <v>#VALUE!</v>
      </c>
      <c r="V16" s="33" t="n">
        <f aca="false">ROUND(((H16*3)+(J16*3)+(L16*3)+(N16*4)+(P16*3)+(R16*2))/18,2)</f>
        <v>0.17</v>
      </c>
      <c r="W16" s="34" t="e">
        <f aca="false">remarks5(H16,J16,L16,N16,R16,LEFT(G$5,6),LEFT(I$5,6),LEFT(K$5,6),LEFT(M$5,6),LEFT(Q$5,6))</f>
        <v>#VALUE!</v>
      </c>
      <c r="X16" s="34" t="e">
        <f aca="false">STATUS(V16)</f>
        <v>#VALUE!</v>
      </c>
      <c r="Y16" s="30" t="s">
        <v>70</v>
      </c>
      <c r="Z16" s="31" t="n">
        <v>0</v>
      </c>
      <c r="AA16" s="30" t="s">
        <v>70</v>
      </c>
      <c r="AB16" s="31" t="n">
        <v>0</v>
      </c>
      <c r="AC16" s="30" t="s">
        <v>70</v>
      </c>
      <c r="AD16" s="31" t="n">
        <v>0</v>
      </c>
      <c r="AE16" s="30" t="s">
        <v>70</v>
      </c>
      <c r="AF16" s="31" t="n">
        <v>0</v>
      </c>
      <c r="AG16" s="30" t="s">
        <v>70</v>
      </c>
      <c r="AH16" s="31" t="n">
        <v>0</v>
      </c>
      <c r="AI16" s="32" t="e">
        <f aca="false">IF(AM16="PASS",Y16+AA16+AC16+AE16+AG16,"")</f>
        <v>#VALUE!</v>
      </c>
      <c r="AJ16" s="33" t="e">
        <f aca="false">IF(AI16="","",AI16/500*100)</f>
        <v>#VALUE!</v>
      </c>
      <c r="AK16" s="33" t="e">
        <f aca="false">IF(AM16="PASS",Ngrade(AJ16),"")</f>
        <v>#VALUE!</v>
      </c>
      <c r="AL16" s="33" t="n">
        <f aca="false">ROUND(((Z16*3)+(AB16*3)+(AD16*2)+(AF16*3)+(AH16*4))/15,2)</f>
        <v>0</v>
      </c>
      <c r="AM16" s="35" t="e">
        <f aca="false">remarks5(Z16,AB16,AD16,AF16,AH16,LEFT(Y$5,6),LEFT(AA$5,6),LEFT(AC$5,6),LEFT(AE$5,6),LEFT(AG$5,6))</f>
        <v>#VALUE!</v>
      </c>
      <c r="AN16" s="35" t="e">
        <f aca="false">STATUS(AL16)</f>
        <v>#VALUE!</v>
      </c>
      <c r="AO16" s="36" t="n">
        <f aca="false">(SUM(H16,J16,L16,P16,Z16,AB16,AF16)*3+SUM(N16,AH16)*4+SUM(R16,AD16)*2)/33</f>
        <v>0.0909090909090909</v>
      </c>
      <c r="AP16" s="30" t="s">
        <v>70</v>
      </c>
      <c r="AQ16" s="31" t="n">
        <v>0</v>
      </c>
      <c r="AR16" s="30" t="s">
        <v>70</v>
      </c>
      <c r="AS16" s="31" t="n">
        <v>0</v>
      </c>
      <c r="AT16" s="30" t="s">
        <v>70</v>
      </c>
      <c r="AU16" s="31" t="n">
        <v>0</v>
      </c>
      <c r="AV16" s="30" t="s">
        <v>70</v>
      </c>
      <c r="AW16" s="31" t="n">
        <v>0</v>
      </c>
      <c r="AX16" s="30" t="s">
        <v>70</v>
      </c>
      <c r="AY16" s="31" t="n">
        <v>0</v>
      </c>
      <c r="AZ16" s="30" t="s">
        <v>70</v>
      </c>
      <c r="BA16" s="31" t="n">
        <v>0</v>
      </c>
      <c r="BB16" s="32" t="e">
        <f aca="false">IF(BF16="PASS",AP16+AR16+AT16+AV16++AX16+AZ16,"")</f>
        <v>#VALUE!</v>
      </c>
      <c r="BC16" s="33" t="e">
        <f aca="false">IF(BB16="","",BB16/600*100)</f>
        <v>#VALUE!</v>
      </c>
      <c r="BD16" s="32" t="e">
        <f aca="false">IF(BF16="PASS",Ngrade(BC16),"")</f>
        <v>#VALUE!</v>
      </c>
      <c r="BE16" s="33" t="n">
        <f aca="false">ROUND(((AQ16*3)+(AS16*3)+(AU16*3)+(AW16*3)+(AY16*3)+(BA16*3))/18,2)</f>
        <v>0</v>
      </c>
      <c r="BF16" s="34" t="e">
        <f aca="false">remarks6($AQ16,$AS16,$AU16,$AW16,$AY16,$BA16,LEFT($AP$5,6),LEFT($AR$5,6),LEFT($AT$5,6),LEFT($AV$5,6),LEFT($AX$5,6),LEFT($AZ$5,6))</f>
        <v>#VALUE!</v>
      </c>
      <c r="BG16" s="34" t="e">
        <f aca="false">STATUS(BE16)</f>
        <v>#VALUE!</v>
      </c>
      <c r="BH16" s="36" t="n">
        <f aca="false">(SUM(H16,J16,L16,P16,Z16,AB16,AF16,AQ16,AS16,AU16,AW16,AY16,BA16)*3+SUM(N16,AH16)*4+SUM(R16,AD16)*2)/51</f>
        <v>0.0588235294117647</v>
      </c>
      <c r="BI16" s="30" t="s">
        <v>70</v>
      </c>
      <c r="BJ16" s="31" t="n">
        <v>0</v>
      </c>
      <c r="BK16" s="30" t="s">
        <v>70</v>
      </c>
      <c r="BL16" s="31" t="n">
        <v>0</v>
      </c>
      <c r="BM16" s="30" t="s">
        <v>70</v>
      </c>
      <c r="BN16" s="31" t="n">
        <v>0</v>
      </c>
      <c r="BO16" s="30" t="s">
        <v>70</v>
      </c>
      <c r="BP16" s="31" t="n">
        <v>0</v>
      </c>
      <c r="BQ16" s="30" t="s">
        <v>70</v>
      </c>
      <c r="BR16" s="31" t="n">
        <v>0</v>
      </c>
      <c r="BS16" s="32" t="e">
        <f aca="false">IF(BW16="PASS",BI16+BK16+BM16+BO16+BQ16,"")</f>
        <v>#VALUE!</v>
      </c>
      <c r="BT16" s="33" t="e">
        <f aca="false">IF(BS16="","",BS16/500*100)</f>
        <v>#VALUE!</v>
      </c>
      <c r="BU16" s="32" t="e">
        <f aca="false">IF(BW16="PASS",Ngrade(BT16),"")</f>
        <v>#VALUE!</v>
      </c>
      <c r="BV16" s="33" t="n">
        <f aca="false">ROUND(((BJ16*4)+(BL16*3)+(BN16*3)+(BP16*3)+(BR16*3))/16,2)</f>
        <v>0</v>
      </c>
      <c r="BW16" s="34" t="e">
        <f aca="false">remarks5(BJ16,BL16,BN16,BP16,BR16,LEFT(BI$5,6),LEFT(BK$5,6),LEFT(BM$5,6),LEFT(BO$5,6),LEFT(BQ$5,6))</f>
        <v>#VALUE!</v>
      </c>
      <c r="BX16" s="30"/>
      <c r="BY16" s="31"/>
      <c r="BZ16" s="30"/>
      <c r="CA16" s="31"/>
      <c r="CB16" s="30"/>
      <c r="CC16" s="31"/>
      <c r="CD16" s="30"/>
      <c r="CE16" s="31"/>
      <c r="CF16" s="30"/>
      <c r="CG16" s="31"/>
      <c r="CH16" s="30"/>
      <c r="CI16" s="31"/>
      <c r="CJ16" s="32" t="e">
        <f aca="false">IF(CN16="PASS",BX16+BZ16+CB16+CD16+CF16+CH16,"")</f>
        <v>#REF!</v>
      </c>
      <c r="CK16" s="37" t="e">
        <f aca="false">IF(CJ16="","",CJ16/600*100)</f>
        <v>#REF!</v>
      </c>
      <c r="CL16" s="32" t="e">
        <f aca="false">IF(CN16="PASS",Ngrade(CK16),"")</f>
        <v>#REF!</v>
      </c>
      <c r="CM16" s="33" t="e">
        <f aca="false">IF(CJ16="","",((BY16)*3+(CA16)*3+(CC16)*3+(CE16)*3+(CG16)*3+(CI16)*3)/18)</f>
        <v>#REF!</v>
      </c>
      <c r="CN16" s="34" t="e">
        <f aca="false">remarks6(BY16,CA16,CC16,CE16,CG16,CI16,LEFT($G$5,6),LEFT($I$5,6),LEFT($K$5,6),LEFT($M$5,6),LEFT($O$5,6),LEFT(#REF!,6))</f>
        <v>#REF!</v>
      </c>
      <c r="CO16" s="30"/>
      <c r="CP16" s="31"/>
      <c r="CQ16" s="30"/>
      <c r="CR16" s="31"/>
      <c r="CS16" s="30"/>
      <c r="CT16" s="31"/>
      <c r="CU16" s="30"/>
      <c r="CV16" s="31"/>
      <c r="CW16" s="30"/>
      <c r="CX16" s="31"/>
      <c r="CY16" s="32" t="e">
        <f aca="false">IF(DC16="PASS",CO16+CQ16+CS16+CU16+CW16,"")</f>
        <v>#VALUE!</v>
      </c>
      <c r="CZ16" s="37" t="e">
        <f aca="false">IF(CY16="","",CY16/500*100)</f>
        <v>#VALUE!</v>
      </c>
      <c r="DA16" s="32" t="e">
        <f aca="false">IF(DC16="PASS",Ngrade(CZ16),"")</f>
        <v>#VALUE!</v>
      </c>
      <c r="DB16" s="33" t="e">
        <f aca="false">IF(CY16="","",((CP16)*3+(CR16)*3+(CT16)*3+(CV16)*3+(CX16)*3)/15)</f>
        <v>#VALUE!</v>
      </c>
      <c r="DC16" s="34" t="e">
        <f aca="false">remarks5(CP16,CR16,CT16,CV16,CX16,LEFT(CO$5,6),LEFT(CQ$5,6),LEFT(CS$5,6),LEFT(CU$5,6),LEFT(CW$5,6))</f>
        <v>#VALUE!</v>
      </c>
      <c r="DD16" s="30"/>
      <c r="DE16" s="31"/>
      <c r="DF16" s="30"/>
      <c r="DG16" s="31"/>
      <c r="DH16" s="30"/>
      <c r="DI16" s="31"/>
      <c r="DJ16" s="30"/>
      <c r="DK16" s="31"/>
      <c r="DL16" s="32" t="e">
        <f aca="false">IF(DP16="PASS",DD16+DF16+DH16+DJ16,"")</f>
        <v>#VALUE!</v>
      </c>
      <c r="DM16" s="37" t="e">
        <f aca="false">IF(DL16="","",DL16/400*100)</f>
        <v>#VALUE!</v>
      </c>
      <c r="DN16" s="32" t="e">
        <f aca="false">IF(DP16="PASS",Ngrade(DM16),"")</f>
        <v>#VALUE!</v>
      </c>
      <c r="DO16" s="33" t="e">
        <f aca="false">IF(DL16="","",((DE16)*3+(DG16)*3+(DI16)*3+(DK16)*3)/12)</f>
        <v>#VALUE!</v>
      </c>
      <c r="DP16" s="34" t="e">
        <f aca="false">remark4(DE16,DG16,DI16,DK16,LEFT(DD$5,6),LEFT(DF$5,6),LEFT(DH$5,6),LEFT(DJ$5,6))</f>
        <v>#VALUE!</v>
      </c>
      <c r="DQ16" s="30"/>
      <c r="DR16" s="31"/>
      <c r="DS16" s="30"/>
      <c r="DT16" s="31"/>
      <c r="DU16" s="30"/>
      <c r="DV16" s="31"/>
      <c r="DW16" s="30"/>
      <c r="DX16" s="31"/>
      <c r="DY16" s="30"/>
      <c r="DZ16" s="31"/>
      <c r="EA16" s="32" t="e">
        <f aca="false">IF(EE16="PASS",DQ16+DS16+DU16+DW16+DY16,"")</f>
        <v>#VALUE!</v>
      </c>
      <c r="EB16" s="37" t="e">
        <f aca="false">IF(EA16="","",EA16/500*100)</f>
        <v>#VALUE!</v>
      </c>
      <c r="EC16" s="32" t="e">
        <f aca="false">IF(EE16="PASS",Ngrade(EB16),"")</f>
        <v>#VALUE!</v>
      </c>
      <c r="ED16" s="33" t="e">
        <f aca="false">IF(EA16="","",((DR16)*3+(DT16)*3+(DV16)*3+(DX16)*3+(DZ16)*6)/18)</f>
        <v>#VALUE!</v>
      </c>
      <c r="EE16" s="34" t="e">
        <f aca="false">remarks5(DR16,DT16,DV16,DX16,DZ16,LEFT(DQ$5,6),LEFT(DS$5,6),LEFT(DU$5,6),LEFT(DW$5,6),LEFT(DY$5,6))</f>
        <v>#VALUE!</v>
      </c>
      <c r="EF16" s="34" t="e">
        <f aca="false">STATUS(BV16)</f>
        <v>#VALUE!</v>
      </c>
      <c r="EG16" s="36" t="n">
        <f aca="false">(SUM(H16,J16,L16,P16,Z16,AB16,AF16,AQ16,AS16,AU16,AW16,AY16,BA16,BL16,BN16,BP16,BR16)*3+SUM(N16,AH16,BJ16)*4+SUM(R16,AD16)*2)/67</f>
        <v>0.0447761194029851</v>
      </c>
      <c r="EH16" s="30" t="s">
        <v>70</v>
      </c>
      <c r="EI16" s="31" t="n">
        <v>0</v>
      </c>
      <c r="EJ16" s="30" t="s">
        <v>70</v>
      </c>
      <c r="EK16" s="31" t="n">
        <v>0</v>
      </c>
      <c r="EL16" s="30" t="s">
        <v>70</v>
      </c>
      <c r="EM16" s="31" t="n">
        <v>0</v>
      </c>
      <c r="EN16" s="30" t="s">
        <v>70</v>
      </c>
      <c r="EO16" s="31" t="n">
        <v>0</v>
      </c>
      <c r="EP16" s="30" t="s">
        <v>70</v>
      </c>
      <c r="EQ16" s="31" t="n">
        <v>0</v>
      </c>
      <c r="ER16" s="32" t="e">
        <f aca="false">IF(EV16="PASS",EH16+EJ16+EL16+EN16+EP16,"")</f>
        <v>#VALUE!</v>
      </c>
      <c r="ES16" s="33" t="e">
        <f aca="false">IF(ER16="","",ER16/500*100)</f>
        <v>#VALUE!</v>
      </c>
      <c r="ET16" s="32" t="e">
        <f aca="false">IF(EV16="PASS",Ngrade(ES16),"")</f>
        <v>#VALUE!</v>
      </c>
      <c r="EU16" s="33" t="n">
        <f aca="false">ROUND(((EI16*3)+(EK16*4)+(EM16*3)+(EO16*3)+(EQ16*3))/16,2)</f>
        <v>0</v>
      </c>
      <c r="EV16" s="34" t="e">
        <f aca="false">remarks5(EI16,EK16,EM16,EO16,EQ16,LEFT(EH$5,6),LEFT(EJ$5,6),LEFT(EL$5,6),LEFT(EN$5,6),LEFT(EP$5,6))</f>
        <v>#VALUE!</v>
      </c>
      <c r="EW16" s="38" t="e">
        <f aca="false">STATUS(EU16)</f>
        <v>#VALUE!</v>
      </c>
      <c r="EX16" s="36" t="n">
        <f aca="false">((H16+J16+L16+P16+Z16+AB16+AF16+AQ16+AS16+AU16+AW16+AY16+BA16+BL16+BN16+BP16+BR16+EI16+EM16+EO16+EQ16)*3+SUM(R16,AD16)*2+SUM(N16,AH16,BJ16,EK16)*4)/83</f>
        <v>0.036144578313253</v>
      </c>
      <c r="EY16" s="30" t="s">
        <v>70</v>
      </c>
      <c r="EZ16" s="31" t="n">
        <v>0</v>
      </c>
      <c r="FA16" s="30" t="s">
        <v>70</v>
      </c>
      <c r="FB16" s="31" t="n">
        <v>0</v>
      </c>
      <c r="FC16" s="30" t="s">
        <v>70</v>
      </c>
      <c r="FD16" s="31" t="n">
        <v>0</v>
      </c>
      <c r="FE16" s="30" t="s">
        <v>70</v>
      </c>
      <c r="FF16" s="31" t="n">
        <v>0</v>
      </c>
      <c r="FG16" s="30" t="s">
        <v>70</v>
      </c>
      <c r="FH16" s="31" t="n">
        <v>0</v>
      </c>
      <c r="FI16" s="32" t="e">
        <f aca="false">IF(FM16="PASS",EY16+FA16+FC16+FE16+FG16,"")</f>
        <v>#VALUE!</v>
      </c>
      <c r="FJ16" s="33" t="e">
        <f aca="false">IF(FI16="","",FI16/500*100)</f>
        <v>#VALUE!</v>
      </c>
      <c r="FK16" s="32" t="e">
        <f aca="false">IF(FM16="PASS",Ngrade(FJ16),"")</f>
        <v>#VALUE!</v>
      </c>
      <c r="FL16" s="33" t="n">
        <f aca="false">ROUND(((EZ16*3)+(FB16*3)+(FD16*3)+(FF16*3)+(FH16*3))/15,2)</f>
        <v>0</v>
      </c>
      <c r="FM16" s="34" t="e">
        <f aca="false">remarks5(EZ16,FB16,FD16,FF16,FH16,LEFT(EY$5,6),LEFT(FA$5,6),LEFT(FC$5,6),LEFT(FE$5,6),LEFT(FG$5,6))</f>
        <v>#VALUE!</v>
      </c>
      <c r="FN16" s="38" t="e">
        <f aca="false">STATUS(FL16)</f>
        <v>#VALUE!</v>
      </c>
      <c r="FO16" s="36" t="n">
        <f aca="false">((H16+J16+L16+P16+Z16+AB16+AF16+AQ16+AS16+AU16+AW16+AY16+BA16+BL16+BN16+BP16+BR16+EI16+EM16+EO16+EQ16+EZ16+FB16+FD16+FF16+FH16)*3+SUM(R16,AD16)*2+SUM(N16,AH16,BJ16,EK16)*4)/98</f>
        <v>0.0306122448979592</v>
      </c>
      <c r="FP16" s="30" t="s">
        <v>70</v>
      </c>
      <c r="FQ16" s="31" t="n">
        <v>0</v>
      </c>
      <c r="FR16" s="30" t="s">
        <v>70</v>
      </c>
      <c r="FS16" s="31" t="n">
        <v>0</v>
      </c>
      <c r="FT16" s="30" t="s">
        <v>70</v>
      </c>
      <c r="FU16" s="31" t="n">
        <v>0</v>
      </c>
      <c r="FV16" s="30" t="s">
        <v>70</v>
      </c>
      <c r="FW16" s="31" t="n">
        <v>0</v>
      </c>
      <c r="FX16" s="30" t="s">
        <v>70</v>
      </c>
      <c r="FY16" s="31" t="n">
        <v>0</v>
      </c>
      <c r="FZ16" s="32" t="e">
        <f aca="false">IF(GD16="PASS",FP16+FR16+FT16+FV16+FX16,"")</f>
        <v>#VALUE!</v>
      </c>
      <c r="GA16" s="33" t="e">
        <f aca="false">IF(FZ16="","",FZ16/500*100)</f>
        <v>#VALUE!</v>
      </c>
      <c r="GB16" s="32" t="e">
        <f aca="false">IF(GD16="PASS",Ngrade(GA16),"")</f>
        <v>#VALUE!</v>
      </c>
      <c r="GC16" s="33" t="n">
        <f aca="false">ROUND(((FQ16*3)+(FS16*3)+(FU16*3)+(FW16*3)+(FY16*4))/16,2)</f>
        <v>0</v>
      </c>
      <c r="GD16" s="34" t="e">
        <f aca="false">remarks5(FQ16,FS16,FU16,FW16,FY16,LEFT(FP$5,6),LEFT(FR$5,6),LEFT(FT$5,6),LEFT(FV$5,6),LEFT(FX$5,6))</f>
        <v>#VALUE!</v>
      </c>
      <c r="GE16" s="38" t="e">
        <f aca="false">STATUS(GC16)</f>
        <v>#VALUE!</v>
      </c>
      <c r="GF16" s="36" t="n">
        <f aca="false">((H16+J16+L16+P16+Z16+AB16+AF16+AQ16+AS16+AU16+AW16+AY16+BA16+BL16+BN16+BP16+BR16+EI16+EM16+EO16+EQ16+EZ16+FB16+FD16+FF16+FH16+FQ16+FS16+FU16+FW16)*3+SUM(R16,AD16)*2+SUM(N16,AH16,BJ16,EK16,FY16)*4)/114</f>
        <v>0.0263157894736842</v>
      </c>
      <c r="GG16" s="30" t="s">
        <v>70</v>
      </c>
      <c r="GH16" s="31" t="n">
        <v>0</v>
      </c>
      <c r="GI16" s="30" t="s">
        <v>70</v>
      </c>
      <c r="GJ16" s="31" t="n">
        <v>0</v>
      </c>
      <c r="GK16" s="30" t="s">
        <v>70</v>
      </c>
      <c r="GL16" s="31" t="n">
        <v>0</v>
      </c>
      <c r="GM16" s="30" t="s">
        <v>70</v>
      </c>
      <c r="GN16" s="31" t="n">
        <v>0</v>
      </c>
      <c r="GO16" s="30" t="s">
        <v>70</v>
      </c>
      <c r="GP16" s="31" t="n">
        <v>0</v>
      </c>
      <c r="GQ16" s="32" t="e">
        <f aca="false">IF(GU16="PASS",GG16+GI16+GK16+GM16+GO16,"")</f>
        <v>#VALUE!</v>
      </c>
      <c r="GR16" s="33" t="e">
        <f aca="false">IF(GQ16="","",GQ16/500*100)</f>
        <v>#VALUE!</v>
      </c>
      <c r="GS16" s="32" t="e">
        <f aca="false">IF(GU16="PASS",Ngrade(GR16),"")</f>
        <v>#VALUE!</v>
      </c>
      <c r="GT16" s="33" t="n">
        <f aca="false">ROUND(((GH16*3)+(GJ16*3)+(GL16*3)+(GN16*3)+(GP16*6))/18,2)</f>
        <v>0</v>
      </c>
      <c r="GU16" s="34" t="e">
        <f aca="false">remarks5(GH16,GJ16,GL16,GN16,GP16,LEFT(GG$5,6),LEFT(GI$5,6),LEFT(GK$5,6),LEFT(GM$5,6),LEFT(GO$5,6))</f>
        <v>#VALUE!</v>
      </c>
      <c r="GV16" s="38" t="e">
        <f aca="false">STATUS(GT16)</f>
        <v>#VALUE!</v>
      </c>
      <c r="GW16" s="39" t="e">
        <f aca="false">IF(AND(W16="PASS",AM16="PASS",BF16="PASS",BW16="PASS",EV16="PASS",FM16="PASS",GD16="PASS",GU16="PASS"),S16+AI16+BB16+BS16+ER16+FI16+FZ16+GQ16,"")</f>
        <v>#VALUE!</v>
      </c>
      <c r="GX16" s="19" t="e">
        <f aca="false">IF(GW16="","",GW16/4150*100)</f>
        <v>#VALUE!</v>
      </c>
      <c r="GY16" s="39" t="e">
        <f aca="false">IF(HA16="PASS",Ngrade(GX16),"")</f>
        <v>#VALUE!</v>
      </c>
      <c r="GZ16" s="19" t="n">
        <f aca="false">((H16+J16+L16+P16+Z16+AB16+AF16+AQ16+AS16+AU16+AW16+AY16+BA16+BL16+BN16+BP16+BR16+EI16+EM16+EO16+EQ16+EZ16+FB16+FD16+FF16+FH16+FQ16+FS16+FU16+FW16+GH16+GJ16+GL16+GN16)*3+SUM(R16,AD16)*2+SUM(N16,AH16,BJ16,EK16,FY16)*4+SUM(GP16)*6)/132</f>
        <v>0.0227272727272727</v>
      </c>
      <c r="HA16" s="19" t="e">
        <f aca="false">IF(GX16="","FAIL","PASS")</f>
        <v>#VALUE!</v>
      </c>
      <c r="HB16" s="19" t="e">
        <f aca="false">STATUS2008(V16,AO16,BH16,EG16,EX16,FO16,GF16,GZ16)</f>
        <v>#VALUE!</v>
      </c>
      <c r="HC16" s="40" t="s">
        <v>71</v>
      </c>
    </row>
    <row r="17" s="8" customFormat="true" ht="21" hidden="false" customHeight="false" outlineLevel="0" collapsed="false">
      <c r="A17" s="25" t="s">
        <v>95</v>
      </c>
      <c r="B17" s="26" t="s">
        <v>96</v>
      </c>
      <c r="C17" s="26" t="s">
        <v>69</v>
      </c>
      <c r="D17" s="41"/>
      <c r="E17" s="28"/>
      <c r="F17" s="42"/>
      <c r="G17" s="30" t="n">
        <v>60</v>
      </c>
      <c r="H17" s="31" t="n">
        <v>2</v>
      </c>
      <c r="I17" s="30" t="n">
        <v>68</v>
      </c>
      <c r="J17" s="31" t="n">
        <v>2.6</v>
      </c>
      <c r="K17" s="30" t="n">
        <v>51</v>
      </c>
      <c r="L17" s="31" t="n">
        <v>1.1</v>
      </c>
      <c r="M17" s="30" t="n">
        <v>38</v>
      </c>
      <c r="N17" s="31" t="n">
        <v>0</v>
      </c>
      <c r="O17" s="30" t="n">
        <v>54</v>
      </c>
      <c r="P17" s="31" t="n">
        <v>1.4</v>
      </c>
      <c r="Q17" s="30" t="n">
        <v>29</v>
      </c>
      <c r="R17" s="31" t="n">
        <v>1.8</v>
      </c>
      <c r="S17" s="32" t="e">
        <f aca="false">IF(W17="PASS",G17+I17+K17+M17+O17+Q17,"")</f>
        <v>#VALUE!</v>
      </c>
      <c r="T17" s="33" t="e">
        <f aca="false">IF(S17="","",S17/550*100)</f>
        <v>#VALUE!</v>
      </c>
      <c r="U17" s="32" t="e">
        <f aca="false">IF(W17="PASS",Ngrade(T17),"")</f>
        <v>#VALUE!</v>
      </c>
      <c r="V17" s="33" t="n">
        <f aca="false">ROUND(((H17*3)+(J17*3)+(L17*3)+(N17*4)+(P17*3)+(R17*2))/18,2)</f>
        <v>1.38</v>
      </c>
      <c r="W17" s="34" t="e">
        <f aca="false">remarks5(H17,J17,L17,N17,R17,LEFT(G$5,6),LEFT(I$5,6),LEFT(K$5,6),LEFT(M$5,6),LEFT(Q$5,6))</f>
        <v>#VALUE!</v>
      </c>
      <c r="X17" s="34" t="e">
        <f aca="false">STATUS(V17)</f>
        <v>#VALUE!</v>
      </c>
      <c r="Y17" s="30" t="s">
        <v>70</v>
      </c>
      <c r="Z17" s="31" t="n">
        <v>0</v>
      </c>
      <c r="AA17" s="30" t="s">
        <v>70</v>
      </c>
      <c r="AB17" s="31" t="n">
        <v>0</v>
      </c>
      <c r="AC17" s="30" t="s">
        <v>70</v>
      </c>
      <c r="AD17" s="31" t="n">
        <v>0</v>
      </c>
      <c r="AE17" s="30" t="s">
        <v>70</v>
      </c>
      <c r="AF17" s="31" t="n">
        <v>0</v>
      </c>
      <c r="AG17" s="30" t="s">
        <v>70</v>
      </c>
      <c r="AH17" s="31" t="n">
        <v>0</v>
      </c>
      <c r="AI17" s="32" t="e">
        <f aca="false">IF(AM17="PASS",Y17+AA17+AC17+AE17+AG17,"")</f>
        <v>#VALUE!</v>
      </c>
      <c r="AJ17" s="33" t="e">
        <f aca="false">IF(AI17="","",AI17/500*100)</f>
        <v>#VALUE!</v>
      </c>
      <c r="AK17" s="33" t="e">
        <f aca="false">IF(AM17="PASS",Ngrade(AJ17),"")</f>
        <v>#VALUE!</v>
      </c>
      <c r="AL17" s="33" t="n">
        <f aca="false">ROUND(((Z17*3)+(AB17*3)+(AD17*2)+(AF17*3)+(AH17*4))/15,2)</f>
        <v>0</v>
      </c>
      <c r="AM17" s="35" t="e">
        <f aca="false">remarks5(Z17,AB17,AD17,AF17,AH17,LEFT(Y$5,6),LEFT(AA$5,6),LEFT(AC$5,6),LEFT(AE$5,6),LEFT(AG$5,6))</f>
        <v>#VALUE!</v>
      </c>
      <c r="AN17" s="35" t="e">
        <f aca="false">STATUS(AL17)</f>
        <v>#VALUE!</v>
      </c>
      <c r="AO17" s="36" t="n">
        <f aca="false">(SUM(H17,J17,L17,P17,Z17,AB17,AF17)*3+SUM(N17,AH17)*4+SUM(R17,AD17)*2)/33</f>
        <v>0.754545454545455</v>
      </c>
      <c r="AP17" s="30" t="s">
        <v>70</v>
      </c>
      <c r="AQ17" s="31" t="n">
        <v>0</v>
      </c>
      <c r="AR17" s="30" t="s">
        <v>70</v>
      </c>
      <c r="AS17" s="31" t="n">
        <v>0</v>
      </c>
      <c r="AT17" s="30" t="s">
        <v>70</v>
      </c>
      <c r="AU17" s="31" t="n">
        <v>0</v>
      </c>
      <c r="AV17" s="30" t="s">
        <v>70</v>
      </c>
      <c r="AW17" s="31" t="n">
        <v>0</v>
      </c>
      <c r="AX17" s="30" t="s">
        <v>70</v>
      </c>
      <c r="AY17" s="31" t="n">
        <v>0</v>
      </c>
      <c r="AZ17" s="30" t="s">
        <v>70</v>
      </c>
      <c r="BA17" s="31" t="n">
        <v>0</v>
      </c>
      <c r="BB17" s="32" t="e">
        <f aca="false">IF(BF17="PASS",AP17+AR17+AT17+AV17++AX17+AZ17,"")</f>
        <v>#VALUE!</v>
      </c>
      <c r="BC17" s="33" t="e">
        <f aca="false">IF(BB17="","",BB17/600*100)</f>
        <v>#VALUE!</v>
      </c>
      <c r="BD17" s="32" t="e">
        <f aca="false">IF(BF17="PASS",Ngrade(BC17),"")</f>
        <v>#VALUE!</v>
      </c>
      <c r="BE17" s="33" t="n">
        <f aca="false">ROUND(((AQ17*3)+(AS17*3)+(AU17*3)+(AW17*3)+(AY17*3)+(BA17*3))/18,2)</f>
        <v>0</v>
      </c>
      <c r="BF17" s="34" t="e">
        <f aca="false">remarks6($AQ17,$AS17,$AU17,$AW17,$AY17,$BA17,LEFT($AP$5,6),LEFT($AR$5,6),LEFT($AT$5,6),LEFT($AV$5,6),LEFT($AX$5,6),LEFT($AZ$5,6))</f>
        <v>#VALUE!</v>
      </c>
      <c r="BG17" s="34" t="e">
        <f aca="false">STATUS(BE17)</f>
        <v>#VALUE!</v>
      </c>
      <c r="BH17" s="36" t="n">
        <f aca="false">(SUM(H17,J17,L17,P17,Z17,AB17,AF17,AQ17,AS17,AU17,AW17,AY17,BA17)*3+SUM(N17,AH17)*4+SUM(R17,AD17)*2)/51</f>
        <v>0.488235294117647</v>
      </c>
      <c r="BI17" s="30" t="s">
        <v>70</v>
      </c>
      <c r="BJ17" s="31" t="n">
        <v>0</v>
      </c>
      <c r="BK17" s="30" t="s">
        <v>70</v>
      </c>
      <c r="BL17" s="31" t="n">
        <v>0</v>
      </c>
      <c r="BM17" s="30" t="s">
        <v>70</v>
      </c>
      <c r="BN17" s="31" t="n">
        <v>0</v>
      </c>
      <c r="BO17" s="30" t="s">
        <v>70</v>
      </c>
      <c r="BP17" s="31" t="n">
        <v>0</v>
      </c>
      <c r="BQ17" s="30" t="s">
        <v>70</v>
      </c>
      <c r="BR17" s="31" t="n">
        <v>0</v>
      </c>
      <c r="BS17" s="32" t="e">
        <f aca="false">IF(BW17="PASS",BI17+BK17+BM17+BO17+BQ17,"")</f>
        <v>#VALUE!</v>
      </c>
      <c r="BT17" s="33" t="e">
        <f aca="false">IF(BS17="","",BS17/500*100)</f>
        <v>#VALUE!</v>
      </c>
      <c r="BU17" s="32" t="e">
        <f aca="false">IF(BW17="PASS",Ngrade(BT17),"")</f>
        <v>#VALUE!</v>
      </c>
      <c r="BV17" s="33" t="n">
        <f aca="false">ROUND(((BJ17*4)+(BL17*3)+(BN17*3)+(BP17*3)+(BR17*3))/16,2)</f>
        <v>0</v>
      </c>
      <c r="BW17" s="34" t="e">
        <f aca="false">remarks5(BJ17,BL17,BN17,BP17,BR17,LEFT(BI$5,6),LEFT(BK$5,6),LEFT(BM$5,6),LEFT(BO$5,6),LEFT(BQ$5,6))</f>
        <v>#VALUE!</v>
      </c>
      <c r="BX17" s="30"/>
      <c r="BY17" s="31"/>
      <c r="BZ17" s="30"/>
      <c r="CA17" s="31"/>
      <c r="CB17" s="30"/>
      <c r="CC17" s="31"/>
      <c r="CD17" s="30"/>
      <c r="CE17" s="31"/>
      <c r="CF17" s="30"/>
      <c r="CG17" s="31"/>
      <c r="CH17" s="30"/>
      <c r="CI17" s="31"/>
      <c r="CJ17" s="32" t="e">
        <f aca="false">IF(CN17="PASS",BX17+BZ17+CB17+CD17+CF17+CH17,"")</f>
        <v>#REF!</v>
      </c>
      <c r="CK17" s="37" t="e">
        <f aca="false">IF(CJ17="","",CJ17/600*100)</f>
        <v>#REF!</v>
      </c>
      <c r="CL17" s="32" t="e">
        <f aca="false">IF(CN17="PASS",Ngrade(CK17),"")</f>
        <v>#REF!</v>
      </c>
      <c r="CM17" s="33" t="e">
        <f aca="false">IF(CJ17="","",((BY17)*3+(CA17)*3+(CC17)*3+(CE17)*3+(CG17)*3+(CI17)*3)/18)</f>
        <v>#REF!</v>
      </c>
      <c r="CN17" s="34" t="e">
        <f aca="false">remarks6(BY17,CA17,CC17,CE17,CG17,CI17,LEFT($G$5,6),LEFT($I$5,6),LEFT($K$5,6),LEFT($M$5,6),LEFT($O$5,6),LEFT(#REF!,6))</f>
        <v>#REF!</v>
      </c>
      <c r="CO17" s="30"/>
      <c r="CP17" s="31"/>
      <c r="CQ17" s="30"/>
      <c r="CR17" s="31"/>
      <c r="CS17" s="30"/>
      <c r="CT17" s="31"/>
      <c r="CU17" s="30"/>
      <c r="CV17" s="31"/>
      <c r="CW17" s="30"/>
      <c r="CX17" s="31"/>
      <c r="CY17" s="32" t="e">
        <f aca="false">IF(DC17="PASS",CO17+CQ17+CS17+CU17+CW17,"")</f>
        <v>#VALUE!</v>
      </c>
      <c r="CZ17" s="37" t="e">
        <f aca="false">IF(CY17="","",CY17/500*100)</f>
        <v>#VALUE!</v>
      </c>
      <c r="DA17" s="32" t="e">
        <f aca="false">IF(DC17="PASS",Ngrade(CZ17),"")</f>
        <v>#VALUE!</v>
      </c>
      <c r="DB17" s="33" t="e">
        <f aca="false">IF(CY17="","",((CP17)*3+(CR17)*3+(CT17)*3+(CV17)*3+(CX17)*3)/15)</f>
        <v>#VALUE!</v>
      </c>
      <c r="DC17" s="34" t="e">
        <f aca="false">remarks5(CP17,CR17,CT17,CV17,CX17,LEFT(CO$5,6),LEFT(CQ$5,6),LEFT(CS$5,6),LEFT(CU$5,6),LEFT(CW$5,6))</f>
        <v>#VALUE!</v>
      </c>
      <c r="DD17" s="30"/>
      <c r="DE17" s="31"/>
      <c r="DF17" s="30"/>
      <c r="DG17" s="31"/>
      <c r="DH17" s="30"/>
      <c r="DI17" s="31"/>
      <c r="DJ17" s="30"/>
      <c r="DK17" s="31"/>
      <c r="DL17" s="32" t="e">
        <f aca="false">IF(DP17="PASS",DD17+DF17+DH17+DJ17,"")</f>
        <v>#VALUE!</v>
      </c>
      <c r="DM17" s="37" t="e">
        <f aca="false">IF(DL17="","",DL17/400*100)</f>
        <v>#VALUE!</v>
      </c>
      <c r="DN17" s="32" t="e">
        <f aca="false">IF(DP17="PASS",Ngrade(DM17),"")</f>
        <v>#VALUE!</v>
      </c>
      <c r="DO17" s="33" t="e">
        <f aca="false">IF(DL17="","",((DE17)*3+(DG17)*3+(DI17)*3+(DK17)*3)/12)</f>
        <v>#VALUE!</v>
      </c>
      <c r="DP17" s="34" t="e">
        <f aca="false">remark4(DE17,DG17,DI17,DK17,LEFT(DD$5,6),LEFT(DF$5,6),LEFT(DH$5,6),LEFT(DJ$5,6))</f>
        <v>#VALUE!</v>
      </c>
      <c r="DQ17" s="30"/>
      <c r="DR17" s="31"/>
      <c r="DS17" s="30"/>
      <c r="DT17" s="31"/>
      <c r="DU17" s="30"/>
      <c r="DV17" s="31"/>
      <c r="DW17" s="30"/>
      <c r="DX17" s="31"/>
      <c r="DY17" s="30"/>
      <c r="DZ17" s="31"/>
      <c r="EA17" s="32" t="e">
        <f aca="false">IF(EE17="PASS",DQ17+DS17+DU17+DW17+DY17,"")</f>
        <v>#VALUE!</v>
      </c>
      <c r="EB17" s="37" t="e">
        <f aca="false">IF(EA17="","",EA17/500*100)</f>
        <v>#VALUE!</v>
      </c>
      <c r="EC17" s="32" t="e">
        <f aca="false">IF(EE17="PASS",Ngrade(EB17),"")</f>
        <v>#VALUE!</v>
      </c>
      <c r="ED17" s="33" t="e">
        <f aca="false">IF(EA17="","",((DR17)*3+(DT17)*3+(DV17)*3+(DX17)*3+(DZ17)*6)/18)</f>
        <v>#VALUE!</v>
      </c>
      <c r="EE17" s="34" t="e">
        <f aca="false">remarks5(DR17,DT17,DV17,DX17,DZ17,LEFT(DQ$5,6),LEFT(DS$5,6),LEFT(DU$5,6),LEFT(DW$5,6),LEFT(DY$5,6))</f>
        <v>#VALUE!</v>
      </c>
      <c r="EF17" s="34" t="e">
        <f aca="false">STATUS(BV17)</f>
        <v>#VALUE!</v>
      </c>
      <c r="EG17" s="36" t="n">
        <f aca="false">(SUM(H17,J17,L17,P17,Z17,AB17,AF17,AQ17,AS17,AU17,AW17,AY17,BA17,BL17,BN17,BP17,BR17)*3+SUM(N17,AH17,BJ17)*4+SUM(R17,AD17)*2)/67</f>
        <v>0.371641791044776</v>
      </c>
      <c r="EH17" s="30" t="s">
        <v>70</v>
      </c>
      <c r="EI17" s="31" t="n">
        <v>0</v>
      </c>
      <c r="EJ17" s="30" t="s">
        <v>70</v>
      </c>
      <c r="EK17" s="31" t="n">
        <v>0</v>
      </c>
      <c r="EL17" s="30" t="s">
        <v>70</v>
      </c>
      <c r="EM17" s="31" t="n">
        <v>0</v>
      </c>
      <c r="EN17" s="30" t="s">
        <v>70</v>
      </c>
      <c r="EO17" s="31" t="n">
        <v>0</v>
      </c>
      <c r="EP17" s="30" t="s">
        <v>70</v>
      </c>
      <c r="EQ17" s="31" t="n">
        <v>0</v>
      </c>
      <c r="ER17" s="32" t="e">
        <f aca="false">IF(EV17="PASS",EH17+EJ17+EL17+EN17+EP17,"")</f>
        <v>#VALUE!</v>
      </c>
      <c r="ES17" s="33" t="e">
        <f aca="false">IF(ER17="","",ER17/500*100)</f>
        <v>#VALUE!</v>
      </c>
      <c r="ET17" s="32" t="e">
        <f aca="false">IF(EV17="PASS",Ngrade(ES17),"")</f>
        <v>#VALUE!</v>
      </c>
      <c r="EU17" s="33" t="n">
        <f aca="false">ROUND(((EI17*3)+(EK17*4)+(EM17*3)+(EO17*3)+(EQ17*3))/16,2)</f>
        <v>0</v>
      </c>
      <c r="EV17" s="34" t="e">
        <f aca="false">remarks5(EI17,EK17,EM17,EO17,EQ17,LEFT(EH$5,6),LEFT(EJ$5,6),LEFT(EL$5,6),LEFT(EN$5,6),LEFT(EP$5,6))</f>
        <v>#VALUE!</v>
      </c>
      <c r="EW17" s="38" t="e">
        <f aca="false">STATUS(EU17)</f>
        <v>#VALUE!</v>
      </c>
      <c r="EX17" s="36" t="n">
        <f aca="false">((H17+J17+L17+P17+Z17+AB17+AF17+AQ17+AS17+AU17+AW17+AY17+BA17+BL17+BN17+BP17+BR17+EI17+EM17+EO17+EQ17)*3+SUM(R17,AD17)*2+SUM(N17,AH17,BJ17,EK17)*4)/83</f>
        <v>0.3</v>
      </c>
      <c r="EY17" s="30" t="s">
        <v>70</v>
      </c>
      <c r="EZ17" s="31" t="n">
        <v>0</v>
      </c>
      <c r="FA17" s="30" t="s">
        <v>70</v>
      </c>
      <c r="FB17" s="31" t="n">
        <v>0</v>
      </c>
      <c r="FC17" s="30" t="s">
        <v>70</v>
      </c>
      <c r="FD17" s="31" t="n">
        <v>0</v>
      </c>
      <c r="FE17" s="30" t="s">
        <v>70</v>
      </c>
      <c r="FF17" s="31" t="n">
        <v>0</v>
      </c>
      <c r="FG17" s="30" t="s">
        <v>70</v>
      </c>
      <c r="FH17" s="31" t="n">
        <v>0</v>
      </c>
      <c r="FI17" s="32" t="e">
        <f aca="false">IF(FM17="PASS",EY17+FA17+FC17+FE17+FG17,"")</f>
        <v>#VALUE!</v>
      </c>
      <c r="FJ17" s="33" t="e">
        <f aca="false">IF(FI17="","",FI17/500*100)</f>
        <v>#VALUE!</v>
      </c>
      <c r="FK17" s="32" t="e">
        <f aca="false">IF(FM17="PASS",Ngrade(FJ17),"")</f>
        <v>#VALUE!</v>
      </c>
      <c r="FL17" s="33" t="n">
        <f aca="false">ROUND(((EZ17*3)+(FB17*3)+(FD17*3)+(FF17*3)+(FH17*3))/15,2)</f>
        <v>0</v>
      </c>
      <c r="FM17" s="34" t="e">
        <f aca="false">remarks5(EZ17,FB17,FD17,FF17,FH17,LEFT(EY$5,6),LEFT(FA$5,6),LEFT(FC$5,6),LEFT(FE$5,6),LEFT(FG$5,6))</f>
        <v>#VALUE!</v>
      </c>
      <c r="FN17" s="38" t="e">
        <f aca="false">STATUS(FL17)</f>
        <v>#VALUE!</v>
      </c>
      <c r="FO17" s="36" t="n">
        <f aca="false">((H17+J17+L17+P17+Z17+AB17+AF17+AQ17+AS17+AU17+AW17+AY17+BA17+BL17+BN17+BP17+BR17+EI17+EM17+EO17+EQ17+EZ17+FB17+FD17+FF17+FH17)*3+SUM(R17,AD17)*2+SUM(N17,AH17,BJ17,EK17)*4)/98</f>
        <v>0.254081632653061</v>
      </c>
      <c r="FP17" s="30" t="s">
        <v>70</v>
      </c>
      <c r="FQ17" s="31" t="n">
        <v>0</v>
      </c>
      <c r="FR17" s="30" t="s">
        <v>70</v>
      </c>
      <c r="FS17" s="31" t="n">
        <v>0</v>
      </c>
      <c r="FT17" s="30" t="s">
        <v>70</v>
      </c>
      <c r="FU17" s="31" t="n">
        <v>0</v>
      </c>
      <c r="FV17" s="30" t="s">
        <v>70</v>
      </c>
      <c r="FW17" s="31" t="n">
        <v>0</v>
      </c>
      <c r="FX17" s="30" t="s">
        <v>70</v>
      </c>
      <c r="FY17" s="31" t="n">
        <v>0</v>
      </c>
      <c r="FZ17" s="32" t="e">
        <f aca="false">IF(GD17="PASS",FP17+FR17+FT17+FV17+FX17,"")</f>
        <v>#VALUE!</v>
      </c>
      <c r="GA17" s="33" t="e">
        <f aca="false">IF(FZ17="","",FZ17/500*100)</f>
        <v>#VALUE!</v>
      </c>
      <c r="GB17" s="32" t="e">
        <f aca="false">IF(GD17="PASS",Ngrade(GA17),"")</f>
        <v>#VALUE!</v>
      </c>
      <c r="GC17" s="33" t="n">
        <f aca="false">ROUND(((FQ17*3)+(FS17*3)+(FU17*3)+(FW17*3)+(FY17*4))/16,2)</f>
        <v>0</v>
      </c>
      <c r="GD17" s="34" t="e">
        <f aca="false">remarks5(FQ17,FS17,FU17,FW17,FY17,LEFT(FP$5,6),LEFT(FR$5,6),LEFT(FT$5,6),LEFT(FV$5,6),LEFT(FX$5,6))</f>
        <v>#VALUE!</v>
      </c>
      <c r="GE17" s="38" t="e">
        <f aca="false">STATUS(GC17)</f>
        <v>#VALUE!</v>
      </c>
      <c r="GF17" s="36" t="n">
        <f aca="false">((H17+J17+L17+P17+Z17+AB17+AF17+AQ17+AS17+AU17+AW17+AY17+BA17+BL17+BN17+BP17+BR17+EI17+EM17+EO17+EQ17+EZ17+FB17+FD17+FF17+FH17+FQ17+FS17+FU17+FW17)*3+SUM(R17,AD17)*2+SUM(N17,AH17,BJ17,EK17,FY17)*4)/114</f>
        <v>0.218421052631579</v>
      </c>
      <c r="GG17" s="30" t="s">
        <v>70</v>
      </c>
      <c r="GH17" s="31" t="n">
        <v>0</v>
      </c>
      <c r="GI17" s="30" t="s">
        <v>70</v>
      </c>
      <c r="GJ17" s="31" t="n">
        <v>0</v>
      </c>
      <c r="GK17" s="30" t="s">
        <v>70</v>
      </c>
      <c r="GL17" s="31" t="n">
        <v>0</v>
      </c>
      <c r="GM17" s="30" t="s">
        <v>70</v>
      </c>
      <c r="GN17" s="31" t="n">
        <v>0</v>
      </c>
      <c r="GO17" s="30" t="s">
        <v>70</v>
      </c>
      <c r="GP17" s="31" t="n">
        <v>0</v>
      </c>
      <c r="GQ17" s="32" t="e">
        <f aca="false">IF(GU17="PASS",GG17+GI17+GK17+GM17+GO17,"")</f>
        <v>#VALUE!</v>
      </c>
      <c r="GR17" s="33" t="e">
        <f aca="false">IF(GQ17="","",GQ17/500*100)</f>
        <v>#VALUE!</v>
      </c>
      <c r="GS17" s="32" t="e">
        <f aca="false">IF(GU17="PASS",Ngrade(GR17),"")</f>
        <v>#VALUE!</v>
      </c>
      <c r="GT17" s="33" t="n">
        <f aca="false">ROUND(((GH17*3)+(GJ17*3)+(GL17*3)+(GN17*3)+(GP17*6))/18,2)</f>
        <v>0</v>
      </c>
      <c r="GU17" s="34" t="e">
        <f aca="false">remarks5(GH17,GJ17,GL17,GN17,GP17,LEFT(GG$5,6),LEFT(GI$5,6),LEFT(GK$5,6),LEFT(GM$5,6),LEFT(GO$5,6))</f>
        <v>#VALUE!</v>
      </c>
      <c r="GV17" s="38" t="e">
        <f aca="false">STATUS(GT17)</f>
        <v>#VALUE!</v>
      </c>
      <c r="GW17" s="39" t="e">
        <f aca="false">IF(AND(W17="PASS",AM17="PASS",BF17="PASS",BW17="PASS",EV17="PASS",FM17="PASS",GD17="PASS",GU17="PASS"),S17+AI17+BB17+BS17+ER17+FI17+FZ17+GQ17,"")</f>
        <v>#VALUE!</v>
      </c>
      <c r="GX17" s="19" t="e">
        <f aca="false">IF(GW17="","",GW17/4150*100)</f>
        <v>#VALUE!</v>
      </c>
      <c r="GY17" s="39" t="e">
        <f aca="false">IF(HA17="PASS",Ngrade(GX17),"")</f>
        <v>#VALUE!</v>
      </c>
      <c r="GZ17" s="19" t="n">
        <f aca="false">((H17+J17+L17+P17+Z17+AB17+AF17+AQ17+AS17+AU17+AW17+AY17+BA17+BL17+BN17+BP17+BR17+EI17+EM17+EO17+EQ17+EZ17+FB17+FD17+FF17+FH17+FQ17+FS17+FU17+FW17+GH17+GJ17+GL17+GN17)*3+SUM(R17,AD17)*2+SUM(N17,AH17,BJ17,EK17,FY17)*4+SUM(GP17)*6)/132</f>
        <v>0.188636363636364</v>
      </c>
      <c r="HA17" s="19" t="e">
        <f aca="false">IF(GX17="","FAIL","PASS")</f>
        <v>#VALUE!</v>
      </c>
      <c r="HB17" s="19" t="e">
        <f aca="false">STATUS2008(V17,AO17,BH17,EG17,EX17,FO17,GF17,GZ17)</f>
        <v>#VALUE!</v>
      </c>
      <c r="HC17" s="40" t="s">
        <v>71</v>
      </c>
    </row>
    <row r="18" s="8" customFormat="true" ht="21" hidden="false" customHeight="false" outlineLevel="0" collapsed="false">
      <c r="A18" s="25" t="s">
        <v>97</v>
      </c>
      <c r="B18" s="26" t="s">
        <v>98</v>
      </c>
      <c r="C18" s="26" t="s">
        <v>99</v>
      </c>
      <c r="D18" s="41"/>
      <c r="E18" s="28"/>
      <c r="F18" s="42"/>
      <c r="G18" s="30" t="s">
        <v>70</v>
      </c>
      <c r="H18" s="31" t="n">
        <v>0</v>
      </c>
      <c r="I18" s="30" t="s">
        <v>70</v>
      </c>
      <c r="J18" s="31" t="n">
        <v>0</v>
      </c>
      <c r="K18" s="30" t="s">
        <v>70</v>
      </c>
      <c r="L18" s="31" t="n">
        <v>0</v>
      </c>
      <c r="M18" s="30" t="s">
        <v>70</v>
      </c>
      <c r="N18" s="31" t="n">
        <v>0</v>
      </c>
      <c r="O18" s="30" t="s">
        <v>70</v>
      </c>
      <c r="P18" s="31" t="n">
        <v>0</v>
      </c>
      <c r="Q18" s="30" t="s">
        <v>70</v>
      </c>
      <c r="R18" s="31" t="n">
        <v>0</v>
      </c>
      <c r="S18" s="32" t="e">
        <f aca="false">IF(W18="PASS",G18+I18+K18+M18+O18+Q18,"")</f>
        <v>#VALUE!</v>
      </c>
      <c r="T18" s="33" t="e">
        <f aca="false">IF(S18="","",S18/550*100)</f>
        <v>#VALUE!</v>
      </c>
      <c r="U18" s="32" t="e">
        <f aca="false">IF(W18="PASS",Ngrade(T18),"")</f>
        <v>#VALUE!</v>
      </c>
      <c r="V18" s="33" t="n">
        <f aca="false">ROUND(((H18*3)+(J18*3)+(L18*3)+(N18*4)+(P18*3)+(R18*2))/18,2)</f>
        <v>0</v>
      </c>
      <c r="W18" s="34" t="e">
        <f aca="false">remarks5(H18,J18,L18,N18,R18,LEFT(G$5,6),LEFT(I$5,6),LEFT(K$5,6),LEFT(M$5,6),LEFT(Q$5,6))</f>
        <v>#VALUE!</v>
      </c>
      <c r="X18" s="34" t="e">
        <f aca="false">STATUS(V18)</f>
        <v>#VALUE!</v>
      </c>
      <c r="Y18" s="30" t="s">
        <v>70</v>
      </c>
      <c r="Z18" s="31" t="n">
        <v>0</v>
      </c>
      <c r="AA18" s="30" t="s">
        <v>70</v>
      </c>
      <c r="AB18" s="31" t="n">
        <v>0</v>
      </c>
      <c r="AC18" s="30" t="s">
        <v>70</v>
      </c>
      <c r="AD18" s="31" t="n">
        <v>0</v>
      </c>
      <c r="AE18" s="30" t="s">
        <v>70</v>
      </c>
      <c r="AF18" s="31" t="n">
        <v>0</v>
      </c>
      <c r="AG18" s="30" t="s">
        <v>70</v>
      </c>
      <c r="AH18" s="31" t="n">
        <v>0</v>
      </c>
      <c r="AI18" s="32" t="e">
        <f aca="false">IF(AM18="PASS",Y18+AA18+AC18+AE18+AG18,"")</f>
        <v>#VALUE!</v>
      </c>
      <c r="AJ18" s="33" t="e">
        <f aca="false">IF(AI18="","",AI18/500*100)</f>
        <v>#VALUE!</v>
      </c>
      <c r="AK18" s="33" t="e">
        <f aca="false">IF(AM18="PASS",Ngrade(AJ18),"")</f>
        <v>#VALUE!</v>
      </c>
      <c r="AL18" s="33" t="n">
        <f aca="false">ROUND(((Z18*3)+(AB18*3)+(AD18*2)+(AF18*3)+(AH18*4))/15,2)</f>
        <v>0</v>
      </c>
      <c r="AM18" s="35" t="e">
        <f aca="false">remarks5(Z18,AB18,AD18,AF18,AH18,LEFT(Y$5,6),LEFT(AA$5,6),LEFT(AC$5,6),LEFT(AE$5,6),LEFT(AG$5,6))</f>
        <v>#VALUE!</v>
      </c>
      <c r="AN18" s="35" t="e">
        <f aca="false">STATUS(AL18)</f>
        <v>#VALUE!</v>
      </c>
      <c r="AO18" s="36" t="n">
        <f aca="false">(SUM(H18,J18,L18,P18,Z18,AB18,AF18)*3+SUM(N18,AH18)*4+SUM(R18,AD18)*2)/33</f>
        <v>0</v>
      </c>
      <c r="AP18" s="30" t="s">
        <v>70</v>
      </c>
      <c r="AQ18" s="31" t="n">
        <v>0</v>
      </c>
      <c r="AR18" s="30" t="s">
        <v>70</v>
      </c>
      <c r="AS18" s="31" t="n">
        <v>0</v>
      </c>
      <c r="AT18" s="30" t="s">
        <v>70</v>
      </c>
      <c r="AU18" s="31" t="n">
        <v>0</v>
      </c>
      <c r="AV18" s="30" t="s">
        <v>70</v>
      </c>
      <c r="AW18" s="31" t="n">
        <v>0</v>
      </c>
      <c r="AX18" s="30" t="s">
        <v>70</v>
      </c>
      <c r="AY18" s="31" t="n">
        <v>0</v>
      </c>
      <c r="AZ18" s="30" t="s">
        <v>70</v>
      </c>
      <c r="BA18" s="31" t="n">
        <v>0</v>
      </c>
      <c r="BB18" s="32" t="e">
        <f aca="false">IF(BF18="PASS",AP18+AR18+AT18+AV18++AX18+AZ18,"")</f>
        <v>#VALUE!</v>
      </c>
      <c r="BC18" s="33" t="e">
        <f aca="false">IF(BB18="","",BB18/600*100)</f>
        <v>#VALUE!</v>
      </c>
      <c r="BD18" s="32" t="e">
        <f aca="false">IF(BF18="PASS",Ngrade(BC18),"")</f>
        <v>#VALUE!</v>
      </c>
      <c r="BE18" s="33" t="n">
        <f aca="false">ROUND(((AQ18*3)+(AS18*3)+(AU18*3)+(AW18*3)+(AY18*3)+(BA18*3))/18,2)</f>
        <v>0</v>
      </c>
      <c r="BF18" s="34" t="e">
        <f aca="false">remarks6($AQ18,$AS18,$AU18,$AW18,$AY18,$BA18,LEFT($AP$5,6),LEFT($AR$5,6),LEFT($AT$5,6),LEFT($AV$5,6),LEFT($AX$5,6),LEFT($AZ$5,6))</f>
        <v>#VALUE!</v>
      </c>
      <c r="BG18" s="34" t="e">
        <f aca="false">STATUS(BE18)</f>
        <v>#VALUE!</v>
      </c>
      <c r="BH18" s="36" t="n">
        <f aca="false">(SUM(H18,J18,L18,P18,Z18,AB18,AF18,AQ18,AS18,AU18,AW18,AY18,BA18)*3+SUM(N18,AH18)*4+SUM(R18,AD18)*2)/51</f>
        <v>0</v>
      </c>
      <c r="BI18" s="30" t="s">
        <v>70</v>
      </c>
      <c r="BJ18" s="31" t="n">
        <v>0</v>
      </c>
      <c r="BK18" s="30" t="s">
        <v>70</v>
      </c>
      <c r="BL18" s="31" t="n">
        <v>0</v>
      </c>
      <c r="BM18" s="30" t="s">
        <v>70</v>
      </c>
      <c r="BN18" s="31" t="n">
        <v>0</v>
      </c>
      <c r="BO18" s="30" t="s">
        <v>70</v>
      </c>
      <c r="BP18" s="31" t="n">
        <v>0</v>
      </c>
      <c r="BQ18" s="30" t="s">
        <v>70</v>
      </c>
      <c r="BR18" s="31" t="n">
        <v>0</v>
      </c>
      <c r="BS18" s="32" t="e">
        <f aca="false">IF(BW18="PASS",BI18+BK18+BM18+BO18+BQ18,"")</f>
        <v>#VALUE!</v>
      </c>
      <c r="BT18" s="33" t="e">
        <f aca="false">IF(BS18="","",BS18/500*100)</f>
        <v>#VALUE!</v>
      </c>
      <c r="BU18" s="32" t="e">
        <f aca="false">IF(BW18="PASS",Ngrade(BT18),"")</f>
        <v>#VALUE!</v>
      </c>
      <c r="BV18" s="33" t="n">
        <f aca="false">ROUND(((BJ18*4)+(BL18*3)+(BN18*3)+(BP18*3)+(BR18*3))/16,2)</f>
        <v>0</v>
      </c>
      <c r="BW18" s="34" t="e">
        <f aca="false">remarks5(BJ18,BL18,BN18,BP18,BR18,LEFT(BI$5,6),LEFT(BK$5,6),LEFT(BM$5,6),LEFT(BO$5,6),LEFT(BQ$5,6))</f>
        <v>#VALUE!</v>
      </c>
      <c r="BX18" s="30"/>
      <c r="BY18" s="31"/>
      <c r="BZ18" s="30"/>
      <c r="CA18" s="31"/>
      <c r="CB18" s="30"/>
      <c r="CC18" s="31"/>
      <c r="CD18" s="30"/>
      <c r="CE18" s="31"/>
      <c r="CF18" s="30"/>
      <c r="CG18" s="31"/>
      <c r="CH18" s="30"/>
      <c r="CI18" s="31"/>
      <c r="CJ18" s="32" t="e">
        <f aca="false">IF(CN18="PASS",BX18+BZ18+CB18+CD18+CF18+CH18,"")</f>
        <v>#REF!</v>
      </c>
      <c r="CK18" s="37" t="e">
        <f aca="false">IF(CJ18="","",CJ18/600*100)</f>
        <v>#REF!</v>
      </c>
      <c r="CL18" s="32" t="e">
        <f aca="false">IF(CN18="PASS",Ngrade(CK18),"")</f>
        <v>#REF!</v>
      </c>
      <c r="CM18" s="33" t="e">
        <f aca="false">IF(CJ18="","",((BY18)*3+(CA18)*3+(CC18)*3+(CE18)*3+(CG18)*3+(CI18)*3)/18)</f>
        <v>#REF!</v>
      </c>
      <c r="CN18" s="34" t="e">
        <f aca="false">remarks6(BY18,CA18,CC18,CE18,CG18,CI18,LEFT($G$5,6),LEFT($I$5,6),LEFT($K$5,6),LEFT($M$5,6),LEFT($O$5,6),LEFT(#REF!,6))</f>
        <v>#REF!</v>
      </c>
      <c r="CO18" s="30"/>
      <c r="CP18" s="31"/>
      <c r="CQ18" s="30"/>
      <c r="CR18" s="31"/>
      <c r="CS18" s="30"/>
      <c r="CT18" s="31"/>
      <c r="CU18" s="30"/>
      <c r="CV18" s="31"/>
      <c r="CW18" s="30"/>
      <c r="CX18" s="31"/>
      <c r="CY18" s="32" t="e">
        <f aca="false">IF(DC18="PASS",CO18+CQ18+CS18+CU18+CW18,"")</f>
        <v>#VALUE!</v>
      </c>
      <c r="CZ18" s="37" t="e">
        <f aca="false">IF(CY18="","",CY18/500*100)</f>
        <v>#VALUE!</v>
      </c>
      <c r="DA18" s="32" t="e">
        <f aca="false">IF(DC18="PASS",Ngrade(CZ18),"")</f>
        <v>#VALUE!</v>
      </c>
      <c r="DB18" s="33" t="e">
        <f aca="false">IF(CY18="","",((CP18)*3+(CR18)*3+(CT18)*3+(CV18)*3+(CX18)*3)/15)</f>
        <v>#VALUE!</v>
      </c>
      <c r="DC18" s="34" t="e">
        <f aca="false">remarks5(CP18,CR18,CT18,CV18,CX18,LEFT(CO$5,6),LEFT(CQ$5,6),LEFT(CS$5,6),LEFT(CU$5,6),LEFT(CW$5,6))</f>
        <v>#VALUE!</v>
      </c>
      <c r="DD18" s="30"/>
      <c r="DE18" s="31"/>
      <c r="DF18" s="30"/>
      <c r="DG18" s="31"/>
      <c r="DH18" s="30"/>
      <c r="DI18" s="31"/>
      <c r="DJ18" s="30"/>
      <c r="DK18" s="31"/>
      <c r="DL18" s="32" t="e">
        <f aca="false">IF(DP18="PASS",DD18+DF18+DH18+DJ18,"")</f>
        <v>#VALUE!</v>
      </c>
      <c r="DM18" s="37" t="e">
        <f aca="false">IF(DL18="","",DL18/400*100)</f>
        <v>#VALUE!</v>
      </c>
      <c r="DN18" s="32" t="e">
        <f aca="false">IF(DP18="PASS",Ngrade(DM18),"")</f>
        <v>#VALUE!</v>
      </c>
      <c r="DO18" s="33" t="e">
        <f aca="false">IF(DL18="","",((DE18)*3+(DG18)*3+(DI18)*3+(DK18)*3)/12)</f>
        <v>#VALUE!</v>
      </c>
      <c r="DP18" s="34" t="e">
        <f aca="false">remark4(DE18,DG18,DI18,DK18,LEFT(DD$5,6),LEFT(DF$5,6),LEFT(DH$5,6),LEFT(DJ$5,6))</f>
        <v>#VALUE!</v>
      </c>
      <c r="DQ18" s="30"/>
      <c r="DR18" s="31"/>
      <c r="DS18" s="30"/>
      <c r="DT18" s="31"/>
      <c r="DU18" s="30"/>
      <c r="DV18" s="31"/>
      <c r="DW18" s="30"/>
      <c r="DX18" s="31"/>
      <c r="DY18" s="30"/>
      <c r="DZ18" s="31"/>
      <c r="EA18" s="32" t="e">
        <f aca="false">IF(EE18="PASS",DQ18+DS18+DU18+DW18+DY18,"")</f>
        <v>#VALUE!</v>
      </c>
      <c r="EB18" s="37" t="e">
        <f aca="false">IF(EA18="","",EA18/500*100)</f>
        <v>#VALUE!</v>
      </c>
      <c r="EC18" s="32" t="e">
        <f aca="false">IF(EE18="PASS",Ngrade(EB18),"")</f>
        <v>#VALUE!</v>
      </c>
      <c r="ED18" s="33" t="e">
        <f aca="false">IF(EA18="","",((DR18)*3+(DT18)*3+(DV18)*3+(DX18)*3+(DZ18)*6)/18)</f>
        <v>#VALUE!</v>
      </c>
      <c r="EE18" s="34" t="e">
        <f aca="false">remarks5(DR18,DT18,DV18,DX18,DZ18,LEFT(DQ$5,6),LEFT(DS$5,6),LEFT(DU$5,6),LEFT(DW$5,6),LEFT(DY$5,6))</f>
        <v>#VALUE!</v>
      </c>
      <c r="EF18" s="34" t="e">
        <f aca="false">STATUS(BV18)</f>
        <v>#VALUE!</v>
      </c>
      <c r="EG18" s="36" t="n">
        <f aca="false">(SUM(H18,J18,L18,P18,Z18,AB18,AF18,AQ18,AS18,AU18,AW18,AY18,BA18,BL18,BN18,BP18,BR18)*3+SUM(N18,AH18,BJ18)*4+SUM(R18,AD18)*2)/67</f>
        <v>0</v>
      </c>
      <c r="EH18" s="30" t="s">
        <v>70</v>
      </c>
      <c r="EI18" s="31" t="n">
        <v>0</v>
      </c>
      <c r="EJ18" s="30" t="s">
        <v>70</v>
      </c>
      <c r="EK18" s="31" t="n">
        <v>0</v>
      </c>
      <c r="EL18" s="30" t="s">
        <v>70</v>
      </c>
      <c r="EM18" s="31" t="n">
        <v>0</v>
      </c>
      <c r="EN18" s="30" t="s">
        <v>70</v>
      </c>
      <c r="EO18" s="31" t="n">
        <v>0</v>
      </c>
      <c r="EP18" s="30" t="s">
        <v>70</v>
      </c>
      <c r="EQ18" s="31" t="n">
        <v>0</v>
      </c>
      <c r="ER18" s="32" t="e">
        <f aca="false">IF(EV18="PASS",EH18+EJ18+EL18+EN18+EP18,"")</f>
        <v>#VALUE!</v>
      </c>
      <c r="ES18" s="33" t="e">
        <f aca="false">IF(ER18="","",ER18/500*100)</f>
        <v>#VALUE!</v>
      </c>
      <c r="ET18" s="32" t="e">
        <f aca="false">IF(EV18="PASS",Ngrade(ES18),"")</f>
        <v>#VALUE!</v>
      </c>
      <c r="EU18" s="33" t="n">
        <f aca="false">ROUND(((EI18*3)+(EK18*4)+(EM18*3)+(EO18*3)+(EQ18*3))/16,2)</f>
        <v>0</v>
      </c>
      <c r="EV18" s="34" t="e">
        <f aca="false">remarks5(EI18,EK18,EM18,EO18,EQ18,LEFT(EH$5,6),LEFT(EJ$5,6),LEFT(EL$5,6),LEFT(EN$5,6),LEFT(EP$5,6))</f>
        <v>#VALUE!</v>
      </c>
      <c r="EW18" s="38" t="e">
        <f aca="false">STATUS(EU18)</f>
        <v>#VALUE!</v>
      </c>
      <c r="EX18" s="36" t="n">
        <f aca="false">((H18+J18+L18+P18+Z18+AB18+AF18+AQ18+AS18+AU18+AW18+AY18+BA18+BL18+BN18+BP18+BR18+EI18+EM18+EO18+EQ18)*3+SUM(R18,AD18)*2+SUM(N18,AH18,BJ18,EK18)*4)/83</f>
        <v>0</v>
      </c>
      <c r="EY18" s="30" t="s">
        <v>70</v>
      </c>
      <c r="EZ18" s="31" t="n">
        <v>0</v>
      </c>
      <c r="FA18" s="30" t="s">
        <v>70</v>
      </c>
      <c r="FB18" s="31" t="n">
        <v>0</v>
      </c>
      <c r="FC18" s="30" t="s">
        <v>70</v>
      </c>
      <c r="FD18" s="31" t="n">
        <v>0</v>
      </c>
      <c r="FE18" s="30" t="s">
        <v>70</v>
      </c>
      <c r="FF18" s="31" t="n">
        <v>0</v>
      </c>
      <c r="FG18" s="30" t="s">
        <v>70</v>
      </c>
      <c r="FH18" s="31" t="n">
        <v>0</v>
      </c>
      <c r="FI18" s="32" t="e">
        <f aca="false">IF(FM18="PASS",EY18+FA18+FC18+FE18+FG18,"")</f>
        <v>#VALUE!</v>
      </c>
      <c r="FJ18" s="33" t="e">
        <f aca="false">IF(FI18="","",FI18/500*100)</f>
        <v>#VALUE!</v>
      </c>
      <c r="FK18" s="32" t="e">
        <f aca="false">IF(FM18="PASS",Ngrade(FJ18),"")</f>
        <v>#VALUE!</v>
      </c>
      <c r="FL18" s="33" t="n">
        <f aca="false">ROUND(((EZ18*3)+(FB18*3)+(FD18*3)+(FF18*3)+(FH18*3))/15,2)</f>
        <v>0</v>
      </c>
      <c r="FM18" s="34" t="e">
        <f aca="false">remarks5(EZ18,FB18,FD18,FF18,FH18,LEFT(EY$5,6),LEFT(FA$5,6),LEFT(FC$5,6),LEFT(FE$5,6),LEFT(FG$5,6))</f>
        <v>#VALUE!</v>
      </c>
      <c r="FN18" s="38" t="e">
        <f aca="false">STATUS(FL18)</f>
        <v>#VALUE!</v>
      </c>
      <c r="FO18" s="36" t="n">
        <f aca="false">((H18+J18+L18+P18+Z18+AB18+AF18+AQ18+AS18+AU18+AW18+AY18+BA18+BL18+BN18+BP18+BR18+EI18+EM18+EO18+EQ18+EZ18+FB18+FD18+FF18+FH18)*3+SUM(R18,AD18)*2+SUM(N18,AH18,BJ18,EK18)*4)/98</f>
        <v>0</v>
      </c>
      <c r="FP18" s="30" t="s">
        <v>70</v>
      </c>
      <c r="FQ18" s="31" t="n">
        <v>0</v>
      </c>
      <c r="FR18" s="30" t="s">
        <v>70</v>
      </c>
      <c r="FS18" s="31" t="n">
        <v>0</v>
      </c>
      <c r="FT18" s="30" t="s">
        <v>70</v>
      </c>
      <c r="FU18" s="31" t="n">
        <v>0</v>
      </c>
      <c r="FV18" s="30" t="s">
        <v>70</v>
      </c>
      <c r="FW18" s="31" t="n">
        <v>0</v>
      </c>
      <c r="FX18" s="30" t="s">
        <v>70</v>
      </c>
      <c r="FY18" s="31" t="n">
        <v>0</v>
      </c>
      <c r="FZ18" s="32" t="e">
        <f aca="false">IF(GD18="PASS",FP18+FR18+FT18+FV18+FX18,"")</f>
        <v>#VALUE!</v>
      </c>
      <c r="GA18" s="33" t="e">
        <f aca="false">IF(FZ18="","",FZ18/500*100)</f>
        <v>#VALUE!</v>
      </c>
      <c r="GB18" s="32" t="e">
        <f aca="false">IF(GD18="PASS",Ngrade(GA18),"")</f>
        <v>#VALUE!</v>
      </c>
      <c r="GC18" s="33" t="n">
        <f aca="false">ROUND(((FQ18*3)+(FS18*3)+(FU18*3)+(FW18*3)+(FY18*4))/16,2)</f>
        <v>0</v>
      </c>
      <c r="GD18" s="34" t="e">
        <f aca="false">remarks5(FQ18,FS18,FU18,FW18,FY18,LEFT(FP$5,6),LEFT(FR$5,6),LEFT(FT$5,6),LEFT(FV$5,6),LEFT(FX$5,6))</f>
        <v>#VALUE!</v>
      </c>
      <c r="GE18" s="38" t="e">
        <f aca="false">STATUS(GC18)</f>
        <v>#VALUE!</v>
      </c>
      <c r="GF18" s="36" t="n">
        <f aca="false">((H18+J18+L18+P18+Z18+AB18+AF18+AQ18+AS18+AU18+AW18+AY18+BA18+BL18+BN18+BP18+BR18+EI18+EM18+EO18+EQ18+EZ18+FB18+FD18+FF18+FH18+FQ18+FS18+FU18+FW18)*3+SUM(R18,AD18)*2+SUM(N18,AH18,BJ18,EK18,FY18)*4)/114</f>
        <v>0</v>
      </c>
      <c r="GG18" s="30" t="s">
        <v>70</v>
      </c>
      <c r="GH18" s="31" t="n">
        <v>0</v>
      </c>
      <c r="GI18" s="30" t="s">
        <v>70</v>
      </c>
      <c r="GJ18" s="31" t="n">
        <v>0</v>
      </c>
      <c r="GK18" s="30" t="s">
        <v>70</v>
      </c>
      <c r="GL18" s="31" t="n">
        <v>0</v>
      </c>
      <c r="GM18" s="30" t="s">
        <v>70</v>
      </c>
      <c r="GN18" s="31" t="n">
        <v>0</v>
      </c>
      <c r="GO18" s="30" t="s">
        <v>70</v>
      </c>
      <c r="GP18" s="31" t="n">
        <v>0</v>
      </c>
      <c r="GQ18" s="32" t="e">
        <f aca="false">IF(GU18="PASS",GG18+GI18+GK18+GM18+GO18,"")</f>
        <v>#VALUE!</v>
      </c>
      <c r="GR18" s="33" t="e">
        <f aca="false">IF(GQ18="","",GQ18/500*100)</f>
        <v>#VALUE!</v>
      </c>
      <c r="GS18" s="32" t="e">
        <f aca="false">IF(GU18="PASS",Ngrade(GR18),"")</f>
        <v>#VALUE!</v>
      </c>
      <c r="GT18" s="33" t="n">
        <f aca="false">ROUND(((GH18*3)+(GJ18*3)+(GL18*3)+(GN18*3)+(GP18*6))/18,2)</f>
        <v>0</v>
      </c>
      <c r="GU18" s="34" t="e">
        <f aca="false">remarks5(GH18,GJ18,GL18,GN18,GP18,LEFT(GG$5,6),LEFT(GI$5,6),LEFT(GK$5,6),LEFT(GM$5,6),LEFT(GO$5,6))</f>
        <v>#VALUE!</v>
      </c>
      <c r="GV18" s="38" t="e">
        <f aca="false">STATUS(GT18)</f>
        <v>#VALUE!</v>
      </c>
      <c r="GW18" s="39" t="e">
        <f aca="false">IF(AND(W18="PASS",AM18="PASS",BF18="PASS",BW18="PASS",EV18="PASS",FM18="PASS",GD18="PASS",GU18="PASS"),S18+AI18+BB18+BS18+ER18+FI18+FZ18+GQ18,"")</f>
        <v>#VALUE!</v>
      </c>
      <c r="GX18" s="19" t="e">
        <f aca="false">IF(GW18="","",GW18/4150*100)</f>
        <v>#VALUE!</v>
      </c>
      <c r="GY18" s="39" t="e">
        <f aca="false">IF(HA18="PASS",Ngrade(GX18),"")</f>
        <v>#VALUE!</v>
      </c>
      <c r="GZ18" s="19" t="n">
        <f aca="false">((H18+J18+L18+P18+Z18+AB18+AF18+AQ18+AS18+AU18+AW18+AY18+BA18+BL18+BN18+BP18+BR18+EI18+EM18+EO18+EQ18+EZ18+FB18+FD18+FF18+FH18+FQ18+FS18+FU18+FW18+GH18+GJ18+GL18+GN18)*3+SUM(R18,AD18)*2+SUM(N18,AH18,BJ18,EK18,FY18)*4+SUM(GP18)*6)/132</f>
        <v>0</v>
      </c>
      <c r="HA18" s="19" t="e">
        <f aca="false">IF(GX18="","FAIL","PASS")</f>
        <v>#VALUE!</v>
      </c>
      <c r="HB18" s="19" t="e">
        <f aca="false">STATUS2008(V18,AO18,BH18,EG18,EX18,FO18,GF18,GZ18)</f>
        <v>#VALUE!</v>
      </c>
      <c r="HC18" s="40" t="s">
        <v>71</v>
      </c>
    </row>
    <row r="19" s="8" customFormat="true" ht="48" hidden="false" customHeight="false" outlineLevel="0" collapsed="false">
      <c r="A19" s="25" t="s">
        <v>100</v>
      </c>
      <c r="B19" s="26" t="s">
        <v>101</v>
      </c>
      <c r="C19" s="26" t="s">
        <v>102</v>
      </c>
      <c r="D19" s="41"/>
      <c r="E19" s="28"/>
      <c r="F19" s="42"/>
      <c r="G19" s="30" t="n">
        <v>55</v>
      </c>
      <c r="H19" s="31" t="n">
        <v>1.5</v>
      </c>
      <c r="I19" s="30" t="n">
        <v>62</v>
      </c>
      <c r="J19" s="31" t="n">
        <v>2.2</v>
      </c>
      <c r="K19" s="30" t="n">
        <v>53</v>
      </c>
      <c r="L19" s="31" t="n">
        <v>1.3</v>
      </c>
      <c r="M19" s="30" t="n">
        <v>56</v>
      </c>
      <c r="N19" s="31" t="n">
        <v>1.6</v>
      </c>
      <c r="O19" s="30" t="n">
        <v>69</v>
      </c>
      <c r="P19" s="31" t="n">
        <v>2.7</v>
      </c>
      <c r="Q19" s="30" t="n">
        <v>34</v>
      </c>
      <c r="R19" s="31" t="n">
        <v>2.6</v>
      </c>
      <c r="S19" s="32" t="e">
        <f aca="false">IF(W19="PASS",G19+I19+K19+M19+O19+Q19,"")</f>
        <v>#VALUE!</v>
      </c>
      <c r="T19" s="33" t="e">
        <f aca="false">IF(S19="","",S19/550*100)</f>
        <v>#VALUE!</v>
      </c>
      <c r="U19" s="32" t="e">
        <f aca="false">IF(W19="PASS",Ngrade(T19),"")</f>
        <v>#VALUE!</v>
      </c>
      <c r="V19" s="33" t="n">
        <f aca="false">ROUND(((H19*3)+(J19*3)+(L19*3)+(N19*4)+(P19*3)+(R19*2))/18,2)</f>
        <v>1.93</v>
      </c>
      <c r="W19" s="34" t="e">
        <f aca="false">remarks5(H19,J19,L19,N19,R19,LEFT(G$5,6),LEFT(I$5,6),LEFT(K$5,6),LEFT(M$5,6),LEFT(Q$5,6))</f>
        <v>#VALUE!</v>
      </c>
      <c r="X19" s="34" t="e">
        <f aca="false">STATUS(V19)</f>
        <v>#VALUE!</v>
      </c>
      <c r="Y19" s="30" t="n">
        <v>35</v>
      </c>
      <c r="Z19" s="31" t="n">
        <v>0</v>
      </c>
      <c r="AA19" s="30" t="n">
        <v>19</v>
      </c>
      <c r="AB19" s="31" t="n">
        <v>0</v>
      </c>
      <c r="AC19" s="30" t="n">
        <v>12</v>
      </c>
      <c r="AD19" s="31" t="n">
        <v>0</v>
      </c>
      <c r="AE19" s="30" t="n">
        <v>53</v>
      </c>
      <c r="AF19" s="31" t="n">
        <v>1.3</v>
      </c>
      <c r="AG19" s="30" t="n">
        <v>3</v>
      </c>
      <c r="AH19" s="31" t="n">
        <v>0</v>
      </c>
      <c r="AI19" s="32" t="e">
        <f aca="false">IF(AM19="PASS",Y19+AA19+AC19+AE19+AG19,"")</f>
        <v>#VALUE!</v>
      </c>
      <c r="AJ19" s="33" t="e">
        <f aca="false">IF(AI19="","",AI19/500*100)</f>
        <v>#VALUE!</v>
      </c>
      <c r="AK19" s="33" t="e">
        <f aca="false">IF(AM19="PASS",Ngrade(AJ19),"")</f>
        <v>#VALUE!</v>
      </c>
      <c r="AL19" s="33" t="n">
        <f aca="false">ROUND(((Z19*3)+(AB19*3)+(AD19*2)+(AF19*3)+(AH19*4))/15,2)</f>
        <v>0.26</v>
      </c>
      <c r="AM19" s="35" t="e">
        <f aca="false">remarks5(Z19,AB19,AD19,AF19,AH19,LEFT(Y$5,6),LEFT(AA$5,6),LEFT(AC$5,6),LEFT(AE$5,6),LEFT(AG$5,6))</f>
        <v>#VALUE!</v>
      </c>
      <c r="AN19" s="35" t="e">
        <f aca="false">STATUS(AL19)</f>
        <v>#VALUE!</v>
      </c>
      <c r="AO19" s="36" t="n">
        <f aca="false">(SUM(H19,J19,L19,P19,Z19,AB19,AF19)*3+SUM(N19,AH19)*4+SUM(R19,AD19)*2)/33</f>
        <v>1.16969696969697</v>
      </c>
      <c r="AP19" s="30" t="s">
        <v>70</v>
      </c>
      <c r="AQ19" s="31" t="n">
        <v>0</v>
      </c>
      <c r="AR19" s="30" t="s">
        <v>70</v>
      </c>
      <c r="AS19" s="31" t="n">
        <v>0</v>
      </c>
      <c r="AT19" s="30" t="s">
        <v>70</v>
      </c>
      <c r="AU19" s="31" t="n">
        <v>0</v>
      </c>
      <c r="AV19" s="30" t="s">
        <v>70</v>
      </c>
      <c r="AW19" s="31" t="n">
        <v>0</v>
      </c>
      <c r="AX19" s="30" t="s">
        <v>70</v>
      </c>
      <c r="AY19" s="31" t="n">
        <v>0</v>
      </c>
      <c r="AZ19" s="30" t="s">
        <v>70</v>
      </c>
      <c r="BA19" s="31" t="n">
        <v>0</v>
      </c>
      <c r="BB19" s="32" t="e">
        <f aca="false">IF(BF19="PASS",AP19+AR19+AT19+AV19++AX19+AZ19,"")</f>
        <v>#VALUE!</v>
      </c>
      <c r="BC19" s="33" t="e">
        <f aca="false">IF(BB19="","",BB19/600*100)</f>
        <v>#VALUE!</v>
      </c>
      <c r="BD19" s="32" t="e">
        <f aca="false">IF(BF19="PASS",Ngrade(BC19),"")</f>
        <v>#VALUE!</v>
      </c>
      <c r="BE19" s="33" t="n">
        <f aca="false">ROUND(((AQ19*3)+(AS19*3)+(AU19*3)+(AW19*3)+(AY19*3)+(BA19*3))/18,2)</f>
        <v>0</v>
      </c>
      <c r="BF19" s="34" t="e">
        <f aca="false">remarks6($AQ19,$AS19,$AU19,$AW19,$AY19,$BA19,LEFT($AP$5,6),LEFT($AR$5,6),LEFT($AT$5,6),LEFT($AV$5,6),LEFT($AX$5,6),LEFT($AZ$5,6))</f>
        <v>#VALUE!</v>
      </c>
      <c r="BG19" s="34" t="e">
        <f aca="false">STATUS(BE19)</f>
        <v>#VALUE!</v>
      </c>
      <c r="BH19" s="36" t="n">
        <f aca="false">(SUM(H19,J19,L19,P19,Z19,AB19,AF19,AQ19,AS19,AU19,AW19,AY19,BA19)*3+SUM(N19,AH19)*4+SUM(R19,AD19)*2)/51</f>
        <v>0.756862745098039</v>
      </c>
      <c r="BI19" s="30" t="s">
        <v>70</v>
      </c>
      <c r="BJ19" s="31" t="n">
        <v>0</v>
      </c>
      <c r="BK19" s="30" t="s">
        <v>70</v>
      </c>
      <c r="BL19" s="31" t="n">
        <v>0</v>
      </c>
      <c r="BM19" s="30" t="s">
        <v>70</v>
      </c>
      <c r="BN19" s="31" t="n">
        <v>0</v>
      </c>
      <c r="BO19" s="30" t="s">
        <v>70</v>
      </c>
      <c r="BP19" s="31" t="n">
        <v>0</v>
      </c>
      <c r="BQ19" s="30" t="s">
        <v>70</v>
      </c>
      <c r="BR19" s="31" t="n">
        <v>0</v>
      </c>
      <c r="BS19" s="32" t="e">
        <f aca="false">IF(BW19="PASS",BI19+BK19+BM19+BO19+BQ19,"")</f>
        <v>#VALUE!</v>
      </c>
      <c r="BT19" s="33" t="e">
        <f aca="false">IF(BS19="","",BS19/500*100)</f>
        <v>#VALUE!</v>
      </c>
      <c r="BU19" s="32" t="e">
        <f aca="false">IF(BW19="PASS",Ngrade(BT19),"")</f>
        <v>#VALUE!</v>
      </c>
      <c r="BV19" s="33" t="n">
        <f aca="false">ROUND(((BJ19*4)+(BL19*3)+(BN19*3)+(BP19*3)+(BR19*3))/16,2)</f>
        <v>0</v>
      </c>
      <c r="BW19" s="34" t="e">
        <f aca="false">remarks5(BJ19,BL19,BN19,BP19,BR19,LEFT(BI$5,6),LEFT(BK$5,6),LEFT(BM$5,6),LEFT(BO$5,6),LEFT(BQ$5,6))</f>
        <v>#VALUE!</v>
      </c>
      <c r="BX19" s="30"/>
      <c r="BY19" s="31"/>
      <c r="BZ19" s="30"/>
      <c r="CA19" s="31"/>
      <c r="CB19" s="30"/>
      <c r="CC19" s="31"/>
      <c r="CD19" s="30"/>
      <c r="CE19" s="31"/>
      <c r="CF19" s="30"/>
      <c r="CG19" s="31"/>
      <c r="CH19" s="30"/>
      <c r="CI19" s="31"/>
      <c r="CJ19" s="32" t="e">
        <f aca="false">IF(CN19="PASS",BX19+BZ19+CB19+CD19+CF19+CH19,"")</f>
        <v>#REF!</v>
      </c>
      <c r="CK19" s="37" t="e">
        <f aca="false">IF(CJ19="","",CJ19/600*100)</f>
        <v>#REF!</v>
      </c>
      <c r="CL19" s="32" t="e">
        <f aca="false">IF(CN19="PASS",Ngrade(CK19),"")</f>
        <v>#REF!</v>
      </c>
      <c r="CM19" s="33" t="e">
        <f aca="false">IF(CJ19="","",((BY19)*3+(CA19)*3+(CC19)*3+(CE19)*3+(CG19)*3+(CI19)*3)/18)</f>
        <v>#REF!</v>
      </c>
      <c r="CN19" s="34" t="e">
        <f aca="false">remarks6(BY19,CA19,CC19,CE19,CG19,CI19,LEFT($G$5,6),LEFT($I$5,6),LEFT($K$5,6),LEFT($M$5,6),LEFT($O$5,6),LEFT(#REF!,6))</f>
        <v>#REF!</v>
      </c>
      <c r="CO19" s="30"/>
      <c r="CP19" s="31"/>
      <c r="CQ19" s="30"/>
      <c r="CR19" s="31"/>
      <c r="CS19" s="30"/>
      <c r="CT19" s="31"/>
      <c r="CU19" s="30"/>
      <c r="CV19" s="31"/>
      <c r="CW19" s="30"/>
      <c r="CX19" s="31"/>
      <c r="CY19" s="32" t="e">
        <f aca="false">IF(DC19="PASS",CO19+CQ19+CS19+CU19+CW19,"")</f>
        <v>#VALUE!</v>
      </c>
      <c r="CZ19" s="37" t="e">
        <f aca="false">IF(CY19="","",CY19/500*100)</f>
        <v>#VALUE!</v>
      </c>
      <c r="DA19" s="32" t="e">
        <f aca="false">IF(DC19="PASS",Ngrade(CZ19),"")</f>
        <v>#VALUE!</v>
      </c>
      <c r="DB19" s="33" t="e">
        <f aca="false">IF(CY19="","",((CP19)*3+(CR19)*3+(CT19)*3+(CV19)*3+(CX19)*3)/15)</f>
        <v>#VALUE!</v>
      </c>
      <c r="DC19" s="34" t="e">
        <f aca="false">remarks5(CP19,CR19,CT19,CV19,CX19,LEFT(CO$5,6),LEFT(CQ$5,6),LEFT(CS$5,6),LEFT(CU$5,6),LEFT(CW$5,6))</f>
        <v>#VALUE!</v>
      </c>
      <c r="DD19" s="30"/>
      <c r="DE19" s="31"/>
      <c r="DF19" s="30"/>
      <c r="DG19" s="31"/>
      <c r="DH19" s="30"/>
      <c r="DI19" s="31"/>
      <c r="DJ19" s="30"/>
      <c r="DK19" s="31"/>
      <c r="DL19" s="32" t="e">
        <f aca="false">IF(DP19="PASS",DD19+DF19+DH19+DJ19,"")</f>
        <v>#VALUE!</v>
      </c>
      <c r="DM19" s="37" t="e">
        <f aca="false">IF(DL19="","",DL19/400*100)</f>
        <v>#VALUE!</v>
      </c>
      <c r="DN19" s="32" t="e">
        <f aca="false">IF(DP19="PASS",Ngrade(DM19),"")</f>
        <v>#VALUE!</v>
      </c>
      <c r="DO19" s="33" t="e">
        <f aca="false">IF(DL19="","",((DE19)*3+(DG19)*3+(DI19)*3+(DK19)*3)/12)</f>
        <v>#VALUE!</v>
      </c>
      <c r="DP19" s="34" t="e">
        <f aca="false">remark4(DE19,DG19,DI19,DK19,LEFT(DD$5,6),LEFT(DF$5,6),LEFT(DH$5,6),LEFT(DJ$5,6))</f>
        <v>#VALUE!</v>
      </c>
      <c r="DQ19" s="30"/>
      <c r="DR19" s="31"/>
      <c r="DS19" s="30"/>
      <c r="DT19" s="31"/>
      <c r="DU19" s="30"/>
      <c r="DV19" s="31"/>
      <c r="DW19" s="30"/>
      <c r="DX19" s="31"/>
      <c r="DY19" s="30"/>
      <c r="DZ19" s="31"/>
      <c r="EA19" s="32" t="e">
        <f aca="false">IF(EE19="PASS",DQ19+DS19+DU19+DW19+DY19,"")</f>
        <v>#VALUE!</v>
      </c>
      <c r="EB19" s="37" t="e">
        <f aca="false">IF(EA19="","",EA19/500*100)</f>
        <v>#VALUE!</v>
      </c>
      <c r="EC19" s="32" t="e">
        <f aca="false">IF(EE19="PASS",Ngrade(EB19),"")</f>
        <v>#VALUE!</v>
      </c>
      <c r="ED19" s="33" t="e">
        <f aca="false">IF(EA19="","",((DR19)*3+(DT19)*3+(DV19)*3+(DX19)*3+(DZ19)*6)/18)</f>
        <v>#VALUE!</v>
      </c>
      <c r="EE19" s="34" t="e">
        <f aca="false">remarks5(DR19,DT19,DV19,DX19,DZ19,LEFT(DQ$5,6),LEFT(DS$5,6),LEFT(DU$5,6),LEFT(DW$5,6),LEFT(DY$5,6))</f>
        <v>#VALUE!</v>
      </c>
      <c r="EF19" s="34" t="e">
        <f aca="false">STATUS(BV19)</f>
        <v>#VALUE!</v>
      </c>
      <c r="EG19" s="36" t="n">
        <f aca="false">(SUM(H19,J19,L19,P19,Z19,AB19,AF19,AQ19,AS19,AU19,AW19,AY19,BA19,BL19,BN19,BP19,BR19)*3+SUM(N19,AH19,BJ19)*4+SUM(R19,AD19)*2)/67</f>
        <v>0.576119402985075</v>
      </c>
      <c r="EH19" s="30" t="s">
        <v>70</v>
      </c>
      <c r="EI19" s="31" t="n">
        <v>0</v>
      </c>
      <c r="EJ19" s="30" t="s">
        <v>70</v>
      </c>
      <c r="EK19" s="31" t="n">
        <v>0</v>
      </c>
      <c r="EL19" s="30" t="s">
        <v>70</v>
      </c>
      <c r="EM19" s="31" t="n">
        <v>0</v>
      </c>
      <c r="EN19" s="30" t="s">
        <v>70</v>
      </c>
      <c r="EO19" s="31" t="n">
        <v>0</v>
      </c>
      <c r="EP19" s="30" t="s">
        <v>70</v>
      </c>
      <c r="EQ19" s="31" t="n">
        <v>0</v>
      </c>
      <c r="ER19" s="32" t="e">
        <f aca="false">IF(EV19="PASS",EH19+EJ19+EL19+EN19+EP19,"")</f>
        <v>#VALUE!</v>
      </c>
      <c r="ES19" s="33" t="e">
        <f aca="false">IF(ER19="","",ER19/500*100)</f>
        <v>#VALUE!</v>
      </c>
      <c r="ET19" s="32" t="e">
        <f aca="false">IF(EV19="PASS",Ngrade(ES19),"")</f>
        <v>#VALUE!</v>
      </c>
      <c r="EU19" s="33" t="n">
        <f aca="false">ROUND(((EI19*3)+(EK19*4)+(EM19*3)+(EO19*3)+(EQ19*3))/16,2)</f>
        <v>0</v>
      </c>
      <c r="EV19" s="34" t="e">
        <f aca="false">remarks5(EI19,EK19,EM19,EO19,EQ19,LEFT(EH$5,6),LEFT(EJ$5,6),LEFT(EL$5,6),LEFT(EN$5,6),LEFT(EP$5,6))</f>
        <v>#VALUE!</v>
      </c>
      <c r="EW19" s="38" t="e">
        <f aca="false">STATUS(EU19)</f>
        <v>#VALUE!</v>
      </c>
      <c r="EX19" s="36" t="n">
        <f aca="false">((H19+J19+L19+P19+Z19+AB19+AF19+AQ19+AS19+AU19+AW19+AY19+BA19+BL19+BN19+BP19+BR19+EI19+EM19+EO19+EQ19)*3+SUM(R19,AD19)*2+SUM(N19,AH19,BJ19,EK19)*4)/83</f>
        <v>0.465060240963855</v>
      </c>
      <c r="EY19" s="30" t="s">
        <v>70</v>
      </c>
      <c r="EZ19" s="31" t="n">
        <v>0</v>
      </c>
      <c r="FA19" s="30" t="s">
        <v>70</v>
      </c>
      <c r="FB19" s="31" t="n">
        <v>0</v>
      </c>
      <c r="FC19" s="30" t="s">
        <v>70</v>
      </c>
      <c r="FD19" s="31" t="n">
        <v>0</v>
      </c>
      <c r="FE19" s="30" t="s">
        <v>70</v>
      </c>
      <c r="FF19" s="31" t="n">
        <v>0</v>
      </c>
      <c r="FG19" s="30" t="s">
        <v>70</v>
      </c>
      <c r="FH19" s="31" t="n">
        <v>0</v>
      </c>
      <c r="FI19" s="32" t="e">
        <f aca="false">IF(FM19="PASS",EY19+FA19+FC19+FE19+FG19,"")</f>
        <v>#VALUE!</v>
      </c>
      <c r="FJ19" s="33" t="e">
        <f aca="false">IF(FI19="","",FI19/500*100)</f>
        <v>#VALUE!</v>
      </c>
      <c r="FK19" s="32" t="e">
        <f aca="false">IF(FM19="PASS",Ngrade(FJ19),"")</f>
        <v>#VALUE!</v>
      </c>
      <c r="FL19" s="33" t="n">
        <f aca="false">ROUND(((EZ19*3)+(FB19*3)+(FD19*3)+(FF19*3)+(FH19*3))/15,2)</f>
        <v>0</v>
      </c>
      <c r="FM19" s="34" t="e">
        <f aca="false">remarks5(EZ19,FB19,FD19,FF19,FH19,LEFT(EY$5,6),LEFT(FA$5,6),LEFT(FC$5,6),LEFT(FE$5,6),LEFT(FG$5,6))</f>
        <v>#VALUE!</v>
      </c>
      <c r="FN19" s="38" t="e">
        <f aca="false">STATUS(FL19)</f>
        <v>#VALUE!</v>
      </c>
      <c r="FO19" s="36" t="n">
        <f aca="false">((H19+J19+L19+P19+Z19+AB19+AF19+AQ19+AS19+AU19+AW19+AY19+BA19+BL19+BN19+BP19+BR19+EI19+EM19+EO19+EQ19+EZ19+FB19+FD19+FF19+FH19)*3+SUM(R19,AD19)*2+SUM(N19,AH19,BJ19,EK19)*4)/98</f>
        <v>0.393877551020408</v>
      </c>
      <c r="FP19" s="30" t="s">
        <v>70</v>
      </c>
      <c r="FQ19" s="31" t="n">
        <v>0</v>
      </c>
      <c r="FR19" s="30" t="s">
        <v>70</v>
      </c>
      <c r="FS19" s="31" t="n">
        <v>0</v>
      </c>
      <c r="FT19" s="30" t="s">
        <v>70</v>
      </c>
      <c r="FU19" s="31" t="n">
        <v>0</v>
      </c>
      <c r="FV19" s="30" t="s">
        <v>70</v>
      </c>
      <c r="FW19" s="31" t="n">
        <v>0</v>
      </c>
      <c r="FX19" s="30" t="s">
        <v>70</v>
      </c>
      <c r="FY19" s="31" t="n">
        <v>0</v>
      </c>
      <c r="FZ19" s="32" t="e">
        <f aca="false">IF(GD19="PASS",FP19+FR19+FT19+FV19+FX19,"")</f>
        <v>#VALUE!</v>
      </c>
      <c r="GA19" s="33" t="e">
        <f aca="false">IF(FZ19="","",FZ19/500*100)</f>
        <v>#VALUE!</v>
      </c>
      <c r="GB19" s="32" t="e">
        <f aca="false">IF(GD19="PASS",Ngrade(GA19),"")</f>
        <v>#VALUE!</v>
      </c>
      <c r="GC19" s="33" t="n">
        <f aca="false">ROUND(((FQ19*3)+(FS19*3)+(FU19*3)+(FW19*3)+(FY19*4))/16,2)</f>
        <v>0</v>
      </c>
      <c r="GD19" s="34" t="e">
        <f aca="false">remarks5(FQ19,FS19,FU19,FW19,FY19,LEFT(FP$5,6),LEFT(FR$5,6),LEFT(FT$5,6),LEFT(FV$5,6),LEFT(FX$5,6))</f>
        <v>#VALUE!</v>
      </c>
      <c r="GE19" s="38" t="e">
        <f aca="false">STATUS(GC19)</f>
        <v>#VALUE!</v>
      </c>
      <c r="GF19" s="36" t="n">
        <f aca="false">((H19+J19+L19+P19+Z19+AB19+AF19+AQ19+AS19+AU19+AW19+AY19+BA19+BL19+BN19+BP19+BR19+EI19+EM19+EO19+EQ19+EZ19+FB19+FD19+FF19+FH19+FQ19+FS19+FU19+FW19)*3+SUM(R19,AD19)*2+SUM(N19,AH19,BJ19,EK19,FY19)*4)/114</f>
        <v>0.33859649122807</v>
      </c>
      <c r="GG19" s="30" t="s">
        <v>70</v>
      </c>
      <c r="GH19" s="31" t="n">
        <v>0</v>
      </c>
      <c r="GI19" s="30" t="s">
        <v>70</v>
      </c>
      <c r="GJ19" s="31" t="n">
        <v>0</v>
      </c>
      <c r="GK19" s="30" t="s">
        <v>70</v>
      </c>
      <c r="GL19" s="31" t="n">
        <v>0</v>
      </c>
      <c r="GM19" s="30" t="s">
        <v>70</v>
      </c>
      <c r="GN19" s="31" t="n">
        <v>0</v>
      </c>
      <c r="GO19" s="30" t="s">
        <v>70</v>
      </c>
      <c r="GP19" s="31" t="n">
        <v>0</v>
      </c>
      <c r="GQ19" s="32" t="e">
        <f aca="false">IF(GU19="PASS",GG19+GI19+GK19+GM19+GO19,"")</f>
        <v>#VALUE!</v>
      </c>
      <c r="GR19" s="33" t="e">
        <f aca="false">IF(GQ19="","",GQ19/500*100)</f>
        <v>#VALUE!</v>
      </c>
      <c r="GS19" s="32" t="e">
        <f aca="false">IF(GU19="PASS",Ngrade(GR19),"")</f>
        <v>#VALUE!</v>
      </c>
      <c r="GT19" s="33" t="n">
        <f aca="false">ROUND(((GH19*3)+(GJ19*3)+(GL19*3)+(GN19*3)+(GP19*6))/18,2)</f>
        <v>0</v>
      </c>
      <c r="GU19" s="34" t="e">
        <f aca="false">remarks5(GH19,GJ19,GL19,GN19,GP19,LEFT(GG$5,6),LEFT(GI$5,6),LEFT(GK$5,6),LEFT(GM$5,6),LEFT(GO$5,6))</f>
        <v>#VALUE!</v>
      </c>
      <c r="GV19" s="38" t="e">
        <f aca="false">STATUS(GT19)</f>
        <v>#VALUE!</v>
      </c>
      <c r="GW19" s="39" t="e">
        <f aca="false">IF(AND(W19="PASS",AM19="PASS",BF19="PASS",BW19="PASS",EV19="PASS",FM19="PASS",GD19="PASS",GU19="PASS"),S19+AI19+BB19+BS19+ER19+FI19+FZ19+GQ19,"")</f>
        <v>#VALUE!</v>
      </c>
      <c r="GX19" s="19" t="e">
        <f aca="false">IF(GW19="","",GW19/4150*100)</f>
        <v>#VALUE!</v>
      </c>
      <c r="GY19" s="39" t="e">
        <f aca="false">IF(HA19="PASS",Ngrade(GX19),"")</f>
        <v>#VALUE!</v>
      </c>
      <c r="GZ19" s="19" t="n">
        <f aca="false">((H19+J19+L19+P19+Z19+AB19+AF19+AQ19+AS19+AU19+AW19+AY19+BA19+BL19+BN19+BP19+BR19+EI19+EM19+EO19+EQ19+EZ19+FB19+FD19+FF19+FH19+FQ19+FS19+FU19+FW19+GH19+GJ19+GL19+GN19)*3+SUM(R19,AD19)*2+SUM(N19,AH19,BJ19,EK19,FY19)*4+SUM(GP19)*6)/132</f>
        <v>0.292424242424242</v>
      </c>
      <c r="HA19" s="19" t="e">
        <f aca="false">IF(GX19="","FAIL","PASS")</f>
        <v>#VALUE!</v>
      </c>
      <c r="HB19" s="19" t="e">
        <f aca="false">STATUS2008(V19,AO19,BH19,EG19,EX19,FO19,GF19,GZ19)</f>
        <v>#VALUE!</v>
      </c>
      <c r="HC19" s="40" t="s">
        <v>103</v>
      </c>
    </row>
    <row r="20" s="8" customFormat="true" ht="32.25" hidden="false" customHeight="false" outlineLevel="0" collapsed="false">
      <c r="A20" s="25" t="s">
        <v>104</v>
      </c>
      <c r="B20" s="26" t="s">
        <v>105</v>
      </c>
      <c r="C20" s="26" t="s">
        <v>106</v>
      </c>
      <c r="D20" s="41"/>
      <c r="E20" s="28"/>
      <c r="F20" s="42"/>
      <c r="G20" s="30" t="n">
        <v>90</v>
      </c>
      <c r="H20" s="31" t="n">
        <v>4</v>
      </c>
      <c r="I20" s="30" t="n">
        <v>61</v>
      </c>
      <c r="J20" s="31" t="n">
        <v>2.1</v>
      </c>
      <c r="K20" s="30" t="n">
        <v>77</v>
      </c>
      <c r="L20" s="31" t="n">
        <v>3.2</v>
      </c>
      <c r="M20" s="30" t="n">
        <v>96</v>
      </c>
      <c r="N20" s="31" t="n">
        <v>4</v>
      </c>
      <c r="O20" s="30" t="n">
        <v>68</v>
      </c>
      <c r="P20" s="31" t="n">
        <v>2.6</v>
      </c>
      <c r="Q20" s="30" t="n">
        <v>41</v>
      </c>
      <c r="R20" s="31" t="n">
        <v>3.6</v>
      </c>
      <c r="S20" s="32" t="e">
        <f aca="false">IF(W20="PASS",G20+I20+K20+M20+O20+Q20,"")</f>
        <v>#VALUE!</v>
      </c>
      <c r="T20" s="33" t="e">
        <f aca="false">IF(S20="","",S20/550*100)</f>
        <v>#VALUE!</v>
      </c>
      <c r="U20" s="32" t="e">
        <f aca="false">IF(W20="PASS",Ngrade(T20),"")</f>
        <v>#VALUE!</v>
      </c>
      <c r="V20" s="33" t="n">
        <f aca="false">ROUND(((H20*3)+(J20*3)+(L20*3)+(N20*4)+(P20*3)+(R20*2))/18,2)</f>
        <v>3.27</v>
      </c>
      <c r="W20" s="34" t="e">
        <f aca="false">remarks5(H20,J20,L20,N20,R20,LEFT(G$5,6),LEFT(I$5,6),LEFT(K$5,6),LEFT(M$5,6),LEFT(Q$5,6))</f>
        <v>#VALUE!</v>
      </c>
      <c r="X20" s="34" t="e">
        <f aca="false">STATUS(V20)</f>
        <v>#VALUE!</v>
      </c>
      <c r="Y20" s="30" t="n">
        <v>50</v>
      </c>
      <c r="Z20" s="31" t="n">
        <v>1</v>
      </c>
      <c r="AA20" s="30" t="n">
        <v>23</v>
      </c>
      <c r="AB20" s="31" t="n">
        <v>0</v>
      </c>
      <c r="AC20" s="30" t="n">
        <v>29</v>
      </c>
      <c r="AD20" s="31" t="n">
        <v>0</v>
      </c>
      <c r="AE20" s="30" t="n">
        <v>57</v>
      </c>
      <c r="AF20" s="31" t="n">
        <v>1.7</v>
      </c>
      <c r="AG20" s="30" t="n">
        <v>23</v>
      </c>
      <c r="AH20" s="31" t="n">
        <v>0</v>
      </c>
      <c r="AI20" s="32" t="e">
        <f aca="false">IF(AM20="PASS",Y20+AA20+AC20+AE20+AG20,"")</f>
        <v>#VALUE!</v>
      </c>
      <c r="AJ20" s="33" t="e">
        <f aca="false">IF(AI20="","",AI20/500*100)</f>
        <v>#VALUE!</v>
      </c>
      <c r="AK20" s="33" t="e">
        <f aca="false">IF(AM20="PASS",Ngrade(AJ20),"")</f>
        <v>#VALUE!</v>
      </c>
      <c r="AL20" s="33" t="n">
        <f aca="false">ROUND(((Z20*3)+(AB20*3)+(AD20*2)+(AF20*3)+(AH20*4))/15,2)</f>
        <v>0.54</v>
      </c>
      <c r="AM20" s="35" t="e">
        <f aca="false">remarks5(Z20,AB20,AD20,AF20,AH20,LEFT(Y$5,6),LEFT(AA$5,6),LEFT(AC$5,6),LEFT(AE$5,6),LEFT(AG$5,6))</f>
        <v>#VALUE!</v>
      </c>
      <c r="AN20" s="35" t="e">
        <f aca="false">STATUS(AL20)</f>
        <v>#VALUE!</v>
      </c>
      <c r="AO20" s="36" t="n">
        <f aca="false">(SUM(H20,J20,L20,P20,Z20,AB20,AF20)*3+SUM(N20,AH20)*4+SUM(R20,AD20)*2)/33</f>
        <v>2.03030303030303</v>
      </c>
      <c r="AP20" s="30" t="s">
        <v>70</v>
      </c>
      <c r="AQ20" s="31" t="n">
        <v>0</v>
      </c>
      <c r="AR20" s="30" t="s">
        <v>70</v>
      </c>
      <c r="AS20" s="31" t="n">
        <v>0</v>
      </c>
      <c r="AT20" s="30" t="s">
        <v>70</v>
      </c>
      <c r="AU20" s="31" t="n">
        <v>0</v>
      </c>
      <c r="AV20" s="30" t="s">
        <v>70</v>
      </c>
      <c r="AW20" s="31" t="n">
        <v>0</v>
      </c>
      <c r="AX20" s="30" t="s">
        <v>70</v>
      </c>
      <c r="AY20" s="31" t="n">
        <v>0</v>
      </c>
      <c r="AZ20" s="30" t="s">
        <v>70</v>
      </c>
      <c r="BA20" s="31" t="n">
        <v>0</v>
      </c>
      <c r="BB20" s="32" t="e">
        <f aca="false">IF(BF20="PASS",AP20+AR20+AT20+AV20++AX20+AZ20,"")</f>
        <v>#VALUE!</v>
      </c>
      <c r="BC20" s="33" t="e">
        <f aca="false">IF(BB20="","",BB20/600*100)</f>
        <v>#VALUE!</v>
      </c>
      <c r="BD20" s="32" t="e">
        <f aca="false">IF(BF20="PASS",Ngrade(BC20),"")</f>
        <v>#VALUE!</v>
      </c>
      <c r="BE20" s="33" t="n">
        <f aca="false">ROUND(((AQ20*3)+(AS20*3)+(AU20*3)+(AW20*3)+(AY20*3)+(BA20*3))/18,2)</f>
        <v>0</v>
      </c>
      <c r="BF20" s="34" t="e">
        <f aca="false">remarks6($AQ20,$AS20,$AU20,$AW20,$AY20,$BA20,LEFT($AP$5,6),LEFT($AR$5,6),LEFT($AT$5,6),LEFT($AV$5,6),LEFT($AX$5,6),LEFT($AZ$5,6))</f>
        <v>#VALUE!</v>
      </c>
      <c r="BG20" s="34" t="e">
        <f aca="false">STATUS(BE20)</f>
        <v>#VALUE!</v>
      </c>
      <c r="BH20" s="36" t="n">
        <f aca="false">(SUM(H20,J20,L20,P20,Z20,AB20,AF20,AQ20,AS20,AU20,AW20,AY20,BA20)*3+SUM(N20,AH20)*4+SUM(R20,AD20)*2)/51</f>
        <v>1.31372549019608</v>
      </c>
      <c r="BI20" s="30" t="s">
        <v>70</v>
      </c>
      <c r="BJ20" s="31" t="n">
        <v>0</v>
      </c>
      <c r="BK20" s="30" t="s">
        <v>70</v>
      </c>
      <c r="BL20" s="31" t="n">
        <v>0</v>
      </c>
      <c r="BM20" s="30" t="s">
        <v>70</v>
      </c>
      <c r="BN20" s="31" t="n">
        <v>0</v>
      </c>
      <c r="BO20" s="30" t="s">
        <v>70</v>
      </c>
      <c r="BP20" s="31" t="n">
        <v>0</v>
      </c>
      <c r="BQ20" s="30" t="s">
        <v>70</v>
      </c>
      <c r="BR20" s="31" t="n">
        <v>0</v>
      </c>
      <c r="BS20" s="32" t="e">
        <f aca="false">IF(BW20="PASS",BI20+BK20+BM20+BO20+BQ20,"")</f>
        <v>#VALUE!</v>
      </c>
      <c r="BT20" s="33" t="e">
        <f aca="false">IF(BS20="","",BS20/500*100)</f>
        <v>#VALUE!</v>
      </c>
      <c r="BU20" s="32" t="e">
        <f aca="false">IF(BW20="PASS",Ngrade(BT20),"")</f>
        <v>#VALUE!</v>
      </c>
      <c r="BV20" s="33" t="n">
        <f aca="false">ROUND(((BJ20*4)+(BL20*3)+(BN20*3)+(BP20*3)+(BR20*3))/16,2)</f>
        <v>0</v>
      </c>
      <c r="BW20" s="34" t="e">
        <f aca="false">remarks5(BJ20,BL20,BN20,BP20,BR20,LEFT(BI$5,6),LEFT(BK$5,6),LEFT(BM$5,6),LEFT(BO$5,6),LEFT(BQ$5,6))</f>
        <v>#VALUE!</v>
      </c>
      <c r="BX20" s="30"/>
      <c r="BY20" s="31"/>
      <c r="BZ20" s="30"/>
      <c r="CA20" s="31"/>
      <c r="CB20" s="30"/>
      <c r="CC20" s="31"/>
      <c r="CD20" s="30"/>
      <c r="CE20" s="31"/>
      <c r="CF20" s="30"/>
      <c r="CG20" s="31"/>
      <c r="CH20" s="30"/>
      <c r="CI20" s="31"/>
      <c r="CJ20" s="32" t="e">
        <f aca="false">IF(CN20="PASS",BX20+BZ20+CB20+CD20+CF20+CH20,"")</f>
        <v>#REF!</v>
      </c>
      <c r="CK20" s="37" t="e">
        <f aca="false">IF(CJ20="","",CJ20/600*100)</f>
        <v>#REF!</v>
      </c>
      <c r="CL20" s="32" t="e">
        <f aca="false">IF(CN20="PASS",Ngrade(CK20),"")</f>
        <v>#REF!</v>
      </c>
      <c r="CM20" s="33" t="e">
        <f aca="false">IF(CJ20="","",((BY20)*3+(CA20)*3+(CC20)*3+(CE20)*3+(CG20)*3+(CI20)*3)/18)</f>
        <v>#REF!</v>
      </c>
      <c r="CN20" s="34" t="e">
        <f aca="false">remarks6(BY20,CA20,CC20,CE20,CG20,CI20,LEFT($G$5,6),LEFT($I$5,6),LEFT($K$5,6),LEFT($M$5,6),LEFT($O$5,6),LEFT(#REF!,6))</f>
        <v>#REF!</v>
      </c>
      <c r="CO20" s="30"/>
      <c r="CP20" s="31"/>
      <c r="CQ20" s="30"/>
      <c r="CR20" s="31"/>
      <c r="CS20" s="30"/>
      <c r="CT20" s="31"/>
      <c r="CU20" s="30"/>
      <c r="CV20" s="31"/>
      <c r="CW20" s="30"/>
      <c r="CX20" s="31"/>
      <c r="CY20" s="32" t="e">
        <f aca="false">IF(DC20="PASS",CO20+CQ20+CS20+CU20+CW20,"")</f>
        <v>#VALUE!</v>
      </c>
      <c r="CZ20" s="37" t="e">
        <f aca="false">IF(CY20="","",CY20/500*100)</f>
        <v>#VALUE!</v>
      </c>
      <c r="DA20" s="32" t="e">
        <f aca="false">IF(DC20="PASS",Ngrade(CZ20),"")</f>
        <v>#VALUE!</v>
      </c>
      <c r="DB20" s="33" t="e">
        <f aca="false">IF(CY20="","",((CP20)*3+(CR20)*3+(CT20)*3+(CV20)*3+(CX20)*3)/15)</f>
        <v>#VALUE!</v>
      </c>
      <c r="DC20" s="34" t="e">
        <f aca="false">remarks5(CP20,CR20,CT20,CV20,CX20,LEFT(CO$5,6),LEFT(CQ$5,6),LEFT(CS$5,6),LEFT(CU$5,6),LEFT(CW$5,6))</f>
        <v>#VALUE!</v>
      </c>
      <c r="DD20" s="30"/>
      <c r="DE20" s="31"/>
      <c r="DF20" s="30"/>
      <c r="DG20" s="31"/>
      <c r="DH20" s="30"/>
      <c r="DI20" s="31"/>
      <c r="DJ20" s="30"/>
      <c r="DK20" s="31"/>
      <c r="DL20" s="32" t="e">
        <f aca="false">IF(DP20="PASS",DD20+DF20+DH20+DJ20,"")</f>
        <v>#VALUE!</v>
      </c>
      <c r="DM20" s="37" t="e">
        <f aca="false">IF(DL20="","",DL20/400*100)</f>
        <v>#VALUE!</v>
      </c>
      <c r="DN20" s="32" t="e">
        <f aca="false">IF(DP20="PASS",Ngrade(DM20),"")</f>
        <v>#VALUE!</v>
      </c>
      <c r="DO20" s="33" t="e">
        <f aca="false">IF(DL20="","",((DE20)*3+(DG20)*3+(DI20)*3+(DK20)*3)/12)</f>
        <v>#VALUE!</v>
      </c>
      <c r="DP20" s="34" t="e">
        <f aca="false">remark4(DE20,DG20,DI20,DK20,LEFT(DD$5,6),LEFT(DF$5,6),LEFT(DH$5,6),LEFT(DJ$5,6))</f>
        <v>#VALUE!</v>
      </c>
      <c r="DQ20" s="30"/>
      <c r="DR20" s="31"/>
      <c r="DS20" s="30"/>
      <c r="DT20" s="31"/>
      <c r="DU20" s="30"/>
      <c r="DV20" s="31"/>
      <c r="DW20" s="30"/>
      <c r="DX20" s="31"/>
      <c r="DY20" s="30"/>
      <c r="DZ20" s="31"/>
      <c r="EA20" s="32" t="e">
        <f aca="false">IF(EE20="PASS",DQ20+DS20+DU20+DW20+DY20,"")</f>
        <v>#VALUE!</v>
      </c>
      <c r="EB20" s="37" t="e">
        <f aca="false">IF(EA20="","",EA20/500*100)</f>
        <v>#VALUE!</v>
      </c>
      <c r="EC20" s="32" t="e">
        <f aca="false">IF(EE20="PASS",Ngrade(EB20),"")</f>
        <v>#VALUE!</v>
      </c>
      <c r="ED20" s="33" t="e">
        <f aca="false">IF(EA20="","",((DR20)*3+(DT20)*3+(DV20)*3+(DX20)*3+(DZ20)*6)/18)</f>
        <v>#VALUE!</v>
      </c>
      <c r="EE20" s="34" t="e">
        <f aca="false">remarks5(DR20,DT20,DV20,DX20,DZ20,LEFT(DQ$5,6),LEFT(DS$5,6),LEFT(DU$5,6),LEFT(DW$5,6),LEFT(DY$5,6))</f>
        <v>#VALUE!</v>
      </c>
      <c r="EF20" s="34" t="e">
        <f aca="false">STATUS(BV20)</f>
        <v>#VALUE!</v>
      </c>
      <c r="EG20" s="36" t="n">
        <f aca="false">(SUM(H20,J20,L20,P20,Z20,AB20,AF20,AQ20,AS20,AU20,AW20,AY20,BA20,BL20,BN20,BP20,BR20)*3+SUM(N20,AH20,BJ20)*4+SUM(R20,AD20)*2)/67</f>
        <v>1</v>
      </c>
      <c r="EH20" s="30" t="s">
        <v>70</v>
      </c>
      <c r="EI20" s="31" t="n">
        <v>0</v>
      </c>
      <c r="EJ20" s="30" t="s">
        <v>70</v>
      </c>
      <c r="EK20" s="31" t="n">
        <v>0</v>
      </c>
      <c r="EL20" s="30" t="s">
        <v>70</v>
      </c>
      <c r="EM20" s="31" t="n">
        <v>0</v>
      </c>
      <c r="EN20" s="30" t="s">
        <v>70</v>
      </c>
      <c r="EO20" s="31" t="n">
        <v>0</v>
      </c>
      <c r="EP20" s="30" t="s">
        <v>70</v>
      </c>
      <c r="EQ20" s="31" t="n">
        <v>0</v>
      </c>
      <c r="ER20" s="32" t="e">
        <f aca="false">IF(EV20="PASS",EH20+EJ20+EL20+EN20+EP20,"")</f>
        <v>#VALUE!</v>
      </c>
      <c r="ES20" s="33" t="e">
        <f aca="false">IF(ER20="","",ER20/500*100)</f>
        <v>#VALUE!</v>
      </c>
      <c r="ET20" s="32" t="e">
        <f aca="false">IF(EV20="PASS",Ngrade(ES20),"")</f>
        <v>#VALUE!</v>
      </c>
      <c r="EU20" s="33" t="n">
        <f aca="false">ROUND(((EI20*3)+(EK20*4)+(EM20*3)+(EO20*3)+(EQ20*3))/16,2)</f>
        <v>0</v>
      </c>
      <c r="EV20" s="34" t="e">
        <f aca="false">remarks5(EI20,EK20,EM20,EO20,EQ20,LEFT(EH$5,6),LEFT(EJ$5,6),LEFT(EL$5,6),LEFT(EN$5,6),LEFT(EP$5,6))</f>
        <v>#VALUE!</v>
      </c>
      <c r="EW20" s="38" t="e">
        <f aca="false">STATUS(EU20)</f>
        <v>#VALUE!</v>
      </c>
      <c r="EX20" s="36" t="n">
        <f aca="false">((H20+J20+L20+P20+Z20+AB20+AF20+AQ20+AS20+AU20+AW20+AY20+BA20+BL20+BN20+BP20+BR20+EI20+EM20+EO20+EQ20)*3+SUM(R20,AD20)*2+SUM(N20,AH20,BJ20,EK20)*4)/83</f>
        <v>0.807228915662651</v>
      </c>
      <c r="EY20" s="30" t="s">
        <v>70</v>
      </c>
      <c r="EZ20" s="31" t="n">
        <v>0</v>
      </c>
      <c r="FA20" s="30" t="s">
        <v>70</v>
      </c>
      <c r="FB20" s="31" t="n">
        <v>0</v>
      </c>
      <c r="FC20" s="30" t="s">
        <v>70</v>
      </c>
      <c r="FD20" s="31" t="n">
        <v>0</v>
      </c>
      <c r="FE20" s="30" t="s">
        <v>70</v>
      </c>
      <c r="FF20" s="31" t="n">
        <v>0</v>
      </c>
      <c r="FG20" s="30" t="s">
        <v>70</v>
      </c>
      <c r="FH20" s="31" t="n">
        <v>0</v>
      </c>
      <c r="FI20" s="32" t="e">
        <f aca="false">IF(FM20="PASS",EY20+FA20+FC20+FE20+FG20,"")</f>
        <v>#VALUE!</v>
      </c>
      <c r="FJ20" s="33" t="e">
        <f aca="false">IF(FI20="","",FI20/500*100)</f>
        <v>#VALUE!</v>
      </c>
      <c r="FK20" s="32" t="e">
        <f aca="false">IF(FM20="PASS",Ngrade(FJ20),"")</f>
        <v>#VALUE!</v>
      </c>
      <c r="FL20" s="33" t="n">
        <f aca="false">ROUND(((EZ20*3)+(FB20*3)+(FD20*3)+(FF20*3)+(FH20*3))/15,2)</f>
        <v>0</v>
      </c>
      <c r="FM20" s="34" t="e">
        <f aca="false">remarks5(EZ20,FB20,FD20,FF20,FH20,LEFT(EY$5,6),LEFT(FA$5,6),LEFT(FC$5,6),LEFT(FE$5,6),LEFT(FG$5,6))</f>
        <v>#VALUE!</v>
      </c>
      <c r="FN20" s="38" t="e">
        <f aca="false">STATUS(FL20)</f>
        <v>#VALUE!</v>
      </c>
      <c r="FO20" s="36" t="n">
        <f aca="false">((H20+J20+L20+P20+Z20+AB20+AF20+AQ20+AS20+AU20+AW20+AY20+BA20+BL20+BN20+BP20+BR20+EI20+EM20+EO20+EQ20+EZ20+FB20+FD20+FF20+FH20)*3+SUM(R20,AD20)*2+SUM(N20,AH20,BJ20,EK20)*4)/98</f>
        <v>0.683673469387755</v>
      </c>
      <c r="FP20" s="30" t="s">
        <v>70</v>
      </c>
      <c r="FQ20" s="31" t="n">
        <v>0</v>
      </c>
      <c r="FR20" s="30" t="s">
        <v>70</v>
      </c>
      <c r="FS20" s="31" t="n">
        <v>0</v>
      </c>
      <c r="FT20" s="30" t="s">
        <v>70</v>
      </c>
      <c r="FU20" s="31" t="n">
        <v>0</v>
      </c>
      <c r="FV20" s="30" t="s">
        <v>70</v>
      </c>
      <c r="FW20" s="31" t="n">
        <v>0</v>
      </c>
      <c r="FX20" s="30" t="s">
        <v>70</v>
      </c>
      <c r="FY20" s="31" t="n">
        <v>0</v>
      </c>
      <c r="FZ20" s="32" t="e">
        <f aca="false">IF(GD20="PASS",FP20+FR20+FT20+FV20+FX20,"")</f>
        <v>#VALUE!</v>
      </c>
      <c r="GA20" s="33" t="e">
        <f aca="false">IF(FZ20="","",FZ20/500*100)</f>
        <v>#VALUE!</v>
      </c>
      <c r="GB20" s="32" t="e">
        <f aca="false">IF(GD20="PASS",Ngrade(GA20),"")</f>
        <v>#VALUE!</v>
      </c>
      <c r="GC20" s="33" t="n">
        <f aca="false">ROUND(((FQ20*3)+(FS20*3)+(FU20*3)+(FW20*3)+(FY20*4))/16,2)</f>
        <v>0</v>
      </c>
      <c r="GD20" s="34" t="e">
        <f aca="false">remarks5(FQ20,FS20,FU20,FW20,FY20,LEFT(FP$5,6),LEFT(FR$5,6),LEFT(FT$5,6),LEFT(FV$5,6),LEFT(FX$5,6))</f>
        <v>#VALUE!</v>
      </c>
      <c r="GE20" s="38" t="e">
        <f aca="false">STATUS(GC20)</f>
        <v>#VALUE!</v>
      </c>
      <c r="GF20" s="36" t="n">
        <f aca="false">((H20+J20+L20+P20+Z20+AB20+AF20+AQ20+AS20+AU20+AW20+AY20+BA20+BL20+BN20+BP20+BR20+EI20+EM20+EO20+EQ20+EZ20+FB20+FD20+FF20+FH20+FQ20+FS20+FU20+FW20)*3+SUM(R20,AD20)*2+SUM(N20,AH20,BJ20,EK20,FY20)*4)/114</f>
        <v>0.587719298245614</v>
      </c>
      <c r="GG20" s="30" t="s">
        <v>70</v>
      </c>
      <c r="GH20" s="31" t="n">
        <v>0</v>
      </c>
      <c r="GI20" s="30" t="s">
        <v>70</v>
      </c>
      <c r="GJ20" s="31" t="n">
        <v>0</v>
      </c>
      <c r="GK20" s="30" t="s">
        <v>70</v>
      </c>
      <c r="GL20" s="31" t="n">
        <v>0</v>
      </c>
      <c r="GM20" s="30" t="s">
        <v>70</v>
      </c>
      <c r="GN20" s="31" t="n">
        <v>0</v>
      </c>
      <c r="GO20" s="30" t="s">
        <v>70</v>
      </c>
      <c r="GP20" s="31" t="n">
        <v>0</v>
      </c>
      <c r="GQ20" s="32" t="e">
        <f aca="false">IF(GU20="PASS",GG20+GI20+GK20+GM20+GO20,"")</f>
        <v>#VALUE!</v>
      </c>
      <c r="GR20" s="33" t="e">
        <f aca="false">IF(GQ20="","",GQ20/500*100)</f>
        <v>#VALUE!</v>
      </c>
      <c r="GS20" s="32" t="e">
        <f aca="false">IF(GU20="PASS",Ngrade(GR20),"")</f>
        <v>#VALUE!</v>
      </c>
      <c r="GT20" s="33" t="n">
        <f aca="false">ROUND(((GH20*3)+(GJ20*3)+(GL20*3)+(GN20*3)+(GP20*6))/18,2)</f>
        <v>0</v>
      </c>
      <c r="GU20" s="34" t="e">
        <f aca="false">remarks5(GH20,GJ20,GL20,GN20,GP20,LEFT(GG$5,6),LEFT(GI$5,6),LEFT(GK$5,6),LEFT(GM$5,6),LEFT(GO$5,6))</f>
        <v>#VALUE!</v>
      </c>
      <c r="GV20" s="38" t="e">
        <f aca="false">STATUS(GT20)</f>
        <v>#VALUE!</v>
      </c>
      <c r="GW20" s="39" t="e">
        <f aca="false">IF(AND(W20="PASS",AM20="PASS",BF20="PASS",BW20="PASS",EV20="PASS",FM20="PASS",GD20="PASS",GU20="PASS"),S20+AI20+BB20+BS20+ER20+FI20+FZ20+GQ20,"")</f>
        <v>#VALUE!</v>
      </c>
      <c r="GX20" s="19" t="e">
        <f aca="false">IF(GW20="","",GW20/4150*100)</f>
        <v>#VALUE!</v>
      </c>
      <c r="GY20" s="39" t="e">
        <f aca="false">IF(HA20="PASS",Ngrade(GX20),"")</f>
        <v>#VALUE!</v>
      </c>
      <c r="GZ20" s="19" t="n">
        <f aca="false">((H20+J20+L20+P20+Z20+AB20+AF20+AQ20+AS20+AU20+AW20+AY20+BA20+BL20+BN20+BP20+BR20+EI20+EM20+EO20+EQ20+EZ20+FB20+FD20+FF20+FH20+FQ20+FS20+FU20+FW20+GH20+GJ20+GL20+GN20)*3+SUM(R20,AD20)*2+SUM(N20,AH20,BJ20,EK20,FY20)*4+SUM(GP20)*6)/132</f>
        <v>0.507575757575758</v>
      </c>
      <c r="HA20" s="19" t="e">
        <f aca="false">IF(GX20="","FAIL","PASS")</f>
        <v>#VALUE!</v>
      </c>
      <c r="HB20" s="19" t="e">
        <f aca="false">STATUS2008(V20,AO20,BH20,EG20,EX20,FO20,GF20,GZ20)</f>
        <v>#VALUE!</v>
      </c>
      <c r="HC20" s="40" t="s">
        <v>103</v>
      </c>
    </row>
    <row r="21" s="8" customFormat="true" ht="21" hidden="false" customHeight="false" outlineLevel="0" collapsed="false">
      <c r="A21" s="43" t="s">
        <v>107</v>
      </c>
      <c r="B21" s="44" t="s">
        <v>108</v>
      </c>
      <c r="C21" s="44" t="s">
        <v>109</v>
      </c>
      <c r="D21" s="41"/>
      <c r="E21" s="28"/>
      <c r="F21" s="42"/>
      <c r="G21" s="30" t="n">
        <v>85</v>
      </c>
      <c r="H21" s="31" t="n">
        <v>4</v>
      </c>
      <c r="I21" s="30" t="n">
        <v>98</v>
      </c>
      <c r="J21" s="31" t="n">
        <v>4</v>
      </c>
      <c r="K21" s="30" t="n">
        <v>80</v>
      </c>
      <c r="L21" s="31" t="n">
        <v>3.4</v>
      </c>
      <c r="M21" s="30" t="n">
        <v>77</v>
      </c>
      <c r="N21" s="31" t="n">
        <v>3.2</v>
      </c>
      <c r="O21" s="30" t="n">
        <v>75</v>
      </c>
      <c r="P21" s="31" t="n">
        <v>3.1</v>
      </c>
      <c r="Q21" s="30" t="n">
        <v>49</v>
      </c>
      <c r="R21" s="31" t="n">
        <v>4</v>
      </c>
      <c r="S21" s="32" t="e">
        <f aca="false">IF(W21="PASS",G21+I21+K21+M21+O21+Q21,"")</f>
        <v>#VALUE!</v>
      </c>
      <c r="T21" s="33" t="e">
        <f aca="false">IF(S21="","",S21/550*100)</f>
        <v>#VALUE!</v>
      </c>
      <c r="U21" s="32" t="e">
        <f aca="false">IF(W21="PASS",Ngrade(T21),"")</f>
        <v>#VALUE!</v>
      </c>
      <c r="V21" s="33" t="n">
        <f aca="false">ROUND(((H21*3)+(J21*3)+(L21*3)+(N21*4)+(P21*3)+(R21*2))/18,2)</f>
        <v>3.57</v>
      </c>
      <c r="W21" s="34" t="e">
        <f aca="false">remarks5(H21,J21,L21,N21,R21,LEFT(G$5,6),LEFT(I$5,6),LEFT(K$5,6),LEFT(M$5,6),LEFT(Q$5,6))</f>
        <v>#VALUE!</v>
      </c>
      <c r="X21" s="34" t="e">
        <f aca="false">STATUS(V21)</f>
        <v>#VALUE!</v>
      </c>
      <c r="Y21" s="30" t="n">
        <v>90</v>
      </c>
      <c r="Z21" s="31" t="n">
        <v>4</v>
      </c>
      <c r="AA21" s="30" t="n">
        <v>82</v>
      </c>
      <c r="AB21" s="31" t="n">
        <v>3.6</v>
      </c>
      <c r="AC21" s="30" t="n">
        <v>66</v>
      </c>
      <c r="AD21" s="31" t="n">
        <v>2.4</v>
      </c>
      <c r="AE21" s="30" t="n">
        <v>85</v>
      </c>
      <c r="AF21" s="31" t="n">
        <v>4</v>
      </c>
      <c r="AG21" s="30" t="n">
        <v>55</v>
      </c>
      <c r="AH21" s="31" t="n">
        <v>1.5</v>
      </c>
      <c r="AI21" s="32" t="e">
        <f aca="false">IF(AM21="PASS",Y21+AA21+AC21+AE21+AG21,"")</f>
        <v>#VALUE!</v>
      </c>
      <c r="AJ21" s="33" t="e">
        <f aca="false">IF(AI21="","",AI21/500*100)</f>
        <v>#VALUE!</v>
      </c>
      <c r="AK21" s="33" t="e">
        <f aca="false">IF(AM21="PASS",Ngrade(AJ21),"")</f>
        <v>#VALUE!</v>
      </c>
      <c r="AL21" s="33" t="n">
        <f aca="false">ROUND(((Z21*3)+(AB21*3)+(AD21*2)+(AF21*3)+(AH21*4))/15,2)</f>
        <v>3.04</v>
      </c>
      <c r="AM21" s="35" t="e">
        <f aca="false">remarks5(Z21,AB21,AD21,AF21,AH21,LEFT(Y$5,6),LEFT(AA$5,6),LEFT(AC$5,6),LEFT(AE$5,6),LEFT(AG$5,6))</f>
        <v>#VALUE!</v>
      </c>
      <c r="AN21" s="35" t="e">
        <f aca="false">STATUS(AL21)</f>
        <v>#VALUE!</v>
      </c>
      <c r="AO21" s="36" t="n">
        <f aca="false">(SUM(H21,J21,L21,P21,Z21,AB21,AF21)*3+SUM(N21,AH21)*4+SUM(R21,AD21)*2)/33</f>
        <v>3.33030303030303</v>
      </c>
      <c r="AP21" s="30" t="n">
        <v>54</v>
      </c>
      <c r="AQ21" s="31" t="n">
        <v>1.4</v>
      </c>
      <c r="AR21" s="30" t="n">
        <v>83</v>
      </c>
      <c r="AS21" s="31" t="n">
        <v>3.7</v>
      </c>
      <c r="AT21" s="30" t="n">
        <v>71</v>
      </c>
      <c r="AU21" s="31" t="n">
        <v>2.8</v>
      </c>
      <c r="AV21" s="30" t="n">
        <v>86</v>
      </c>
      <c r="AW21" s="31" t="n">
        <v>4</v>
      </c>
      <c r="AX21" s="30" t="n">
        <v>65</v>
      </c>
      <c r="AY21" s="31" t="n">
        <v>2.4</v>
      </c>
      <c r="AZ21" s="30" t="n">
        <v>80</v>
      </c>
      <c r="BA21" s="31" t="n">
        <v>3.4</v>
      </c>
      <c r="BB21" s="32" t="e">
        <f aca="false">IF(BF21="PASS",AP21+AR21+AT21+AV21++AX21+AZ21,"")</f>
        <v>#VALUE!</v>
      </c>
      <c r="BC21" s="33" t="e">
        <f aca="false">IF(BB21="","",BB21/600*100)</f>
        <v>#VALUE!</v>
      </c>
      <c r="BD21" s="32" t="e">
        <f aca="false">IF(BF21="PASS",Ngrade(BC21),"")</f>
        <v>#VALUE!</v>
      </c>
      <c r="BE21" s="33" t="n">
        <f aca="false">ROUND(((AQ21*3)+(AS21*3)+(AU21*3)+(AW21*3)+(AY21*3)+(BA21*3))/18,2)</f>
        <v>2.95</v>
      </c>
      <c r="BF21" s="34" t="e">
        <f aca="false">remarks6($AQ21,$AS21,$AU21,$AW21,$AY21,$BA21,LEFT($AP$5,6),LEFT($AR$5,6),LEFT($AT$5,6),LEFT($AV$5,6),LEFT($AX$5,6),LEFT($AZ$5,6))</f>
        <v>#VALUE!</v>
      </c>
      <c r="BG21" s="34" t="e">
        <f aca="false">STATUS(BE21)</f>
        <v>#VALUE!</v>
      </c>
      <c r="BH21" s="36" t="n">
        <f aca="false">(SUM(H21,J21,L21,P21,Z21,AB21,AF21,AQ21,AS21,AU21,AW21,AY21,BA21)*3+SUM(N21,AH21)*4+SUM(R21,AD21)*2)/51</f>
        <v>3.19607843137255</v>
      </c>
      <c r="BI21" s="30" t="n">
        <v>95</v>
      </c>
      <c r="BJ21" s="31" t="n">
        <v>4</v>
      </c>
      <c r="BK21" s="30" t="n">
        <v>77</v>
      </c>
      <c r="BL21" s="31" t="n">
        <v>3.2</v>
      </c>
      <c r="BM21" s="30" t="n">
        <v>97</v>
      </c>
      <c r="BN21" s="31" t="n">
        <v>4</v>
      </c>
      <c r="BO21" s="30" t="n">
        <v>88</v>
      </c>
      <c r="BP21" s="31" t="n">
        <v>4</v>
      </c>
      <c r="BQ21" s="30" t="n">
        <v>93</v>
      </c>
      <c r="BR21" s="31" t="n">
        <v>4</v>
      </c>
      <c r="BS21" s="32" t="e">
        <f aca="false">IF(BW21="PASS",BI21+BK21+BM21+BO21+BQ21,"")</f>
        <v>#VALUE!</v>
      </c>
      <c r="BT21" s="33" t="e">
        <f aca="false">IF(BS21="","",BS21/500*100)</f>
        <v>#VALUE!</v>
      </c>
      <c r="BU21" s="32" t="e">
        <f aca="false">IF(BW21="PASS",Ngrade(BT21),"")</f>
        <v>#VALUE!</v>
      </c>
      <c r="BV21" s="33" t="n">
        <f aca="false">ROUND(((BJ21*4)+(BL21*3)+(BN21*3)+(BP21*3)+(BR21*3))/16,2)</f>
        <v>3.85</v>
      </c>
      <c r="BW21" s="34" t="e">
        <f aca="false">remarks5(BJ21,BL21,BN21,BP21,BR21,LEFT(BI$5,6),LEFT(BK$5,6),LEFT(BM$5,6),LEFT(BO$5,6),LEFT(BQ$5,6))</f>
        <v>#VALUE!</v>
      </c>
      <c r="BX21" s="30"/>
      <c r="BY21" s="31"/>
      <c r="BZ21" s="30"/>
      <c r="CA21" s="31"/>
      <c r="CB21" s="30"/>
      <c r="CC21" s="31"/>
      <c r="CD21" s="30"/>
      <c r="CE21" s="31"/>
      <c r="CF21" s="30"/>
      <c r="CG21" s="31"/>
      <c r="CH21" s="30"/>
      <c r="CI21" s="31"/>
      <c r="CJ21" s="32" t="e">
        <f aca="false">IF(CN21="PASS",BX21+BZ21+CB21+CD21+CF21+CH21,"")</f>
        <v>#REF!</v>
      </c>
      <c r="CK21" s="37" t="e">
        <f aca="false">IF(CJ21="","",CJ21/600*100)</f>
        <v>#REF!</v>
      </c>
      <c r="CL21" s="32" t="e">
        <f aca="false">IF(CN21="PASS",Ngrade(CK21),"")</f>
        <v>#REF!</v>
      </c>
      <c r="CM21" s="33" t="e">
        <f aca="false">IF(CJ21="","",((BY21)*3+(CA21)*3+(CC21)*3+(CE21)*3+(CG21)*3+(CI21)*3)/18)</f>
        <v>#REF!</v>
      </c>
      <c r="CN21" s="34" t="e">
        <f aca="false">remarks6(BY21,CA21,CC21,CE21,CG21,CI21,LEFT($G$5,6),LEFT($I$5,6),LEFT($K$5,6),LEFT($M$5,6),LEFT($O$5,6),LEFT(#REF!,6))</f>
        <v>#REF!</v>
      </c>
      <c r="CO21" s="30"/>
      <c r="CP21" s="31"/>
      <c r="CQ21" s="30"/>
      <c r="CR21" s="31"/>
      <c r="CS21" s="30"/>
      <c r="CT21" s="31"/>
      <c r="CU21" s="30"/>
      <c r="CV21" s="31"/>
      <c r="CW21" s="30"/>
      <c r="CX21" s="31"/>
      <c r="CY21" s="32" t="e">
        <f aca="false">IF(DC21="PASS",CO21+CQ21+CS21+CU21+CW21,"")</f>
        <v>#VALUE!</v>
      </c>
      <c r="CZ21" s="37" t="e">
        <f aca="false">IF(CY21="","",CY21/500*100)</f>
        <v>#VALUE!</v>
      </c>
      <c r="DA21" s="32" t="e">
        <f aca="false">IF(DC21="PASS",Ngrade(CZ21),"")</f>
        <v>#VALUE!</v>
      </c>
      <c r="DB21" s="33" t="e">
        <f aca="false">IF(CY21="","",((CP21)*3+(CR21)*3+(CT21)*3+(CV21)*3+(CX21)*3)/15)</f>
        <v>#VALUE!</v>
      </c>
      <c r="DC21" s="34" t="e">
        <f aca="false">remarks5(CP21,CR21,CT21,CV21,CX21,LEFT(CO$5,6),LEFT(CQ$5,6),LEFT(CS$5,6),LEFT(CU$5,6),LEFT(CW$5,6))</f>
        <v>#VALUE!</v>
      </c>
      <c r="DD21" s="30"/>
      <c r="DE21" s="31"/>
      <c r="DF21" s="30"/>
      <c r="DG21" s="31"/>
      <c r="DH21" s="30"/>
      <c r="DI21" s="31"/>
      <c r="DJ21" s="30"/>
      <c r="DK21" s="31"/>
      <c r="DL21" s="32" t="e">
        <f aca="false">IF(DP21="PASS",DD21+DF21+DH21+DJ21,"")</f>
        <v>#VALUE!</v>
      </c>
      <c r="DM21" s="37" t="e">
        <f aca="false">IF(DL21="","",DL21/400*100)</f>
        <v>#VALUE!</v>
      </c>
      <c r="DN21" s="32" t="e">
        <f aca="false">IF(DP21="PASS",Ngrade(DM21),"")</f>
        <v>#VALUE!</v>
      </c>
      <c r="DO21" s="33" t="e">
        <f aca="false">IF(DL21="","",((DE21)*3+(DG21)*3+(DI21)*3+(DK21)*3)/12)</f>
        <v>#VALUE!</v>
      </c>
      <c r="DP21" s="34" t="e">
        <f aca="false">remark4(DE21,DG21,DI21,DK21,LEFT(DD$5,6),LEFT(DF$5,6),LEFT(DH$5,6),LEFT(DJ$5,6))</f>
        <v>#VALUE!</v>
      </c>
      <c r="DQ21" s="30"/>
      <c r="DR21" s="31"/>
      <c r="DS21" s="30"/>
      <c r="DT21" s="31"/>
      <c r="DU21" s="30"/>
      <c r="DV21" s="31"/>
      <c r="DW21" s="30"/>
      <c r="DX21" s="31"/>
      <c r="DY21" s="30"/>
      <c r="DZ21" s="31"/>
      <c r="EA21" s="32" t="e">
        <f aca="false">IF(EE21="PASS",DQ21+DS21+DU21+DW21+DY21,"")</f>
        <v>#VALUE!</v>
      </c>
      <c r="EB21" s="37" t="e">
        <f aca="false">IF(EA21="","",EA21/500*100)</f>
        <v>#VALUE!</v>
      </c>
      <c r="EC21" s="32" t="e">
        <f aca="false">IF(EE21="PASS",Ngrade(EB21),"")</f>
        <v>#VALUE!</v>
      </c>
      <c r="ED21" s="33" t="e">
        <f aca="false">IF(EA21="","",((DR21)*3+(DT21)*3+(DV21)*3+(DX21)*3+(DZ21)*6)/18)</f>
        <v>#VALUE!</v>
      </c>
      <c r="EE21" s="34" t="e">
        <f aca="false">remarks5(DR21,DT21,DV21,DX21,DZ21,LEFT(DQ$5,6),LEFT(DS$5,6),LEFT(DU$5,6),LEFT(DW$5,6),LEFT(DY$5,6))</f>
        <v>#VALUE!</v>
      </c>
      <c r="EF21" s="34" t="e">
        <f aca="false">STATUS(BV21)</f>
        <v>#VALUE!</v>
      </c>
      <c r="EG21" s="36" t="n">
        <f aca="false">(SUM(H21,J21,L21,P21,Z21,AB21,AF21,AQ21,AS21,AU21,AW21,AY21,BA21,BL21,BN21,BP21,BR21)*3+SUM(N21,AH21,BJ21)*4+SUM(R21,AD21)*2)/67</f>
        <v>3.35223880597015</v>
      </c>
      <c r="EH21" s="30" t="n">
        <v>92</v>
      </c>
      <c r="EI21" s="31" t="n">
        <v>4</v>
      </c>
      <c r="EJ21" s="30" t="n">
        <v>65</v>
      </c>
      <c r="EK21" s="31" t="n">
        <v>2.4</v>
      </c>
      <c r="EL21" s="30" t="n">
        <v>82</v>
      </c>
      <c r="EM21" s="31" t="n">
        <v>3.6</v>
      </c>
      <c r="EN21" s="30" t="n">
        <v>79</v>
      </c>
      <c r="EO21" s="31" t="n">
        <v>3.3</v>
      </c>
      <c r="EP21" s="30" t="n">
        <v>78</v>
      </c>
      <c r="EQ21" s="31" t="n">
        <v>3.2</v>
      </c>
      <c r="ER21" s="32" t="e">
        <f aca="false">IF(EV21="PASS",EH21+EJ21+EL21+EN21+EP21,"")</f>
        <v>#VALUE!</v>
      </c>
      <c r="ES21" s="33" t="e">
        <f aca="false">IF(ER21="","",ER21/500*100)</f>
        <v>#VALUE!</v>
      </c>
      <c r="ET21" s="32" t="e">
        <f aca="false">IF(EV21="PASS",Ngrade(ES21),"")</f>
        <v>#VALUE!</v>
      </c>
      <c r="EU21" s="33" t="n">
        <f aca="false">ROUND(((EI21*3)+(EK21*4)+(EM21*3)+(EO21*3)+(EQ21*3))/16,2)</f>
        <v>3.24</v>
      </c>
      <c r="EV21" s="34" t="e">
        <f aca="false">remarks5(EI21,EK21,EM21,EO21,EQ21,LEFT(EH$5,6),LEFT(EJ$5,6),LEFT(EL$5,6),LEFT(EN$5,6),LEFT(EP$5,6))</f>
        <v>#VALUE!</v>
      </c>
      <c r="EW21" s="38" t="e">
        <f aca="false">STATUS(EU21)</f>
        <v>#VALUE!</v>
      </c>
      <c r="EX21" s="36" t="n">
        <f aca="false">((H21+J21+L21+P21+Z21+AB21+AF21+AQ21+AS21+AU21+AW21+AY21+BA21+BL21+BN21+BP21+BR21+EI21+EM21+EO21+EQ21)*3+SUM(R21,AD21)*2+SUM(N21,AH21,BJ21,EK21)*4)/83</f>
        <v>3.33132530120482</v>
      </c>
      <c r="EY21" s="30" t="n">
        <v>90</v>
      </c>
      <c r="EZ21" s="31" t="n">
        <v>4</v>
      </c>
      <c r="FA21" s="30" t="n">
        <v>81</v>
      </c>
      <c r="FB21" s="31" t="n">
        <v>3.5</v>
      </c>
      <c r="FC21" s="30" t="n">
        <v>97</v>
      </c>
      <c r="FD21" s="31" t="n">
        <v>4</v>
      </c>
      <c r="FE21" s="30" t="n">
        <v>71</v>
      </c>
      <c r="FF21" s="31" t="n">
        <v>2.8</v>
      </c>
      <c r="FG21" s="30" t="n">
        <v>13</v>
      </c>
      <c r="FH21" s="31" t="n">
        <v>0</v>
      </c>
      <c r="FI21" s="32" t="e">
        <f aca="false">IF(FM21="PASS",EY21+FA21+FC21+FE21+FG21,"")</f>
        <v>#VALUE!</v>
      </c>
      <c r="FJ21" s="33" t="e">
        <f aca="false">IF(FI21="","",FI21/500*100)</f>
        <v>#VALUE!</v>
      </c>
      <c r="FK21" s="32" t="e">
        <f aca="false">IF(FM21="PASS",Ngrade(FJ21),"")</f>
        <v>#VALUE!</v>
      </c>
      <c r="FL21" s="33" t="n">
        <f aca="false">ROUND(((EZ21*3)+(FB21*3)+(FD21*3)+(FF21*3)+(FH21*3))/15,2)</f>
        <v>2.86</v>
      </c>
      <c r="FM21" s="34" t="e">
        <f aca="false">remarks5(EZ21,FB21,FD21,FF21,FH21,LEFT(EY$5,6),LEFT(FA$5,6),LEFT(FC$5,6),LEFT(FE$5,6),LEFT(FG$5,6))</f>
        <v>#VALUE!</v>
      </c>
      <c r="FN21" s="38" t="e">
        <f aca="false">STATUS(FL21)</f>
        <v>#VALUE!</v>
      </c>
      <c r="FO21" s="36" t="n">
        <f aca="false">((H21+J21+L21+P21+Z21+AB21+AF21+AQ21+AS21+AU21+AW21+AY21+BA21+BL21+BN21+BP21+BR21+EI21+EM21+EO21+EQ21+EZ21+FB21+FD21+FF21+FH21)*3+SUM(R21,AD21)*2+SUM(N21,AH21,BJ21,EK21)*4)/98</f>
        <v>3.25918367346939</v>
      </c>
      <c r="FP21" s="30" t="n">
        <v>95</v>
      </c>
      <c r="FQ21" s="31" t="n">
        <v>4</v>
      </c>
      <c r="FR21" s="30" t="n">
        <v>58</v>
      </c>
      <c r="FS21" s="31" t="n">
        <v>1.8</v>
      </c>
      <c r="FT21" s="30" t="n">
        <v>83</v>
      </c>
      <c r="FU21" s="31" t="n">
        <v>3.7</v>
      </c>
      <c r="FV21" s="30" t="n">
        <v>49</v>
      </c>
      <c r="FW21" s="31" t="n">
        <v>0</v>
      </c>
      <c r="FX21" s="30" t="n">
        <v>50</v>
      </c>
      <c r="FY21" s="31" t="n">
        <v>1</v>
      </c>
      <c r="FZ21" s="32" t="e">
        <f aca="false">IF(GD21="PASS",FP21+FR21+FT21+FV21+FX21,"")</f>
        <v>#VALUE!</v>
      </c>
      <c r="GA21" s="33" t="e">
        <f aca="false">IF(FZ21="","",FZ21/500*100)</f>
        <v>#VALUE!</v>
      </c>
      <c r="GB21" s="32" t="e">
        <f aca="false">IF(GD21="PASS",Ngrade(GA21),"")</f>
        <v>#VALUE!</v>
      </c>
      <c r="GC21" s="33" t="n">
        <f aca="false">ROUND(((FQ21*3)+(FS21*3)+(FU21*3)+(FW21*3)+(FY21*4))/16,2)</f>
        <v>2.03</v>
      </c>
      <c r="GD21" s="34" t="e">
        <f aca="false">remarks5(FQ21,FS21,FU21,FW21,FY21,LEFT(FP$5,6),LEFT(FR$5,6),LEFT(FT$5,6),LEFT(FV$5,6),LEFT(FX$5,6))</f>
        <v>#VALUE!</v>
      </c>
      <c r="GE21" s="38" t="e">
        <f aca="false">STATUS(GC21)</f>
        <v>#VALUE!</v>
      </c>
      <c r="GF21" s="36" t="n">
        <f aca="false">((H21+J21+L21+P21+Z21+AB21+AF21+AQ21+AS21+AU21+AW21+AY21+BA21+BL21+BN21+BP21+BR21+EI21+EM21+EO21+EQ21+EZ21+FB21+FD21+FF21+FH21+FQ21+FS21+FU21+FW21)*3+SUM(R21,AD21)*2+SUM(N21,AH21,BJ21,EK21,FY21)*4)/114</f>
        <v>3.08684210526316</v>
      </c>
      <c r="GG21" s="30" t="n">
        <v>71</v>
      </c>
      <c r="GH21" s="31" t="n">
        <v>2.8</v>
      </c>
      <c r="GI21" s="30" t="n">
        <v>70</v>
      </c>
      <c r="GJ21" s="31" t="n">
        <v>2.8</v>
      </c>
      <c r="GK21" s="30" t="n">
        <v>60</v>
      </c>
      <c r="GL21" s="31" t="n">
        <v>2</v>
      </c>
      <c r="GM21" s="30" t="n">
        <v>63</v>
      </c>
      <c r="GN21" s="31" t="n">
        <v>2.2</v>
      </c>
      <c r="GO21" s="30" t="n">
        <v>60</v>
      </c>
      <c r="GP21" s="31" t="n">
        <v>2</v>
      </c>
      <c r="GQ21" s="32" t="e">
        <f aca="false">IF(GU21="PASS",GG21+GI21+GK21+GM21+GO21,"")</f>
        <v>#VALUE!</v>
      </c>
      <c r="GR21" s="33" t="e">
        <f aca="false">IF(GQ21="","",GQ21/500*100)</f>
        <v>#VALUE!</v>
      </c>
      <c r="GS21" s="32" t="e">
        <f aca="false">IF(GU21="PASS",Ngrade(GR21),"")</f>
        <v>#VALUE!</v>
      </c>
      <c r="GT21" s="33" t="n">
        <f aca="false">ROUND(((GH21*3)+(GJ21*3)+(GL21*3)+(GN21*3)+(GP21*6))/18,2)</f>
        <v>2.3</v>
      </c>
      <c r="GU21" s="34" t="e">
        <f aca="false">remarks5(GH21,GJ21,GL21,GN21,GP21,LEFT(GG$5,6),LEFT(GI$5,6),LEFT(GK$5,6),LEFT(GM$5,6),LEFT(GO$5,6))</f>
        <v>#VALUE!</v>
      </c>
      <c r="GV21" s="38" t="e">
        <f aca="false">STATUS(GT21)</f>
        <v>#VALUE!</v>
      </c>
      <c r="GW21" s="39" t="e">
        <f aca="false">IF(AND(W21="PASS",AM21="PASS",BF21="PASS",BW21="PASS",EV21="PASS",FM21="PASS",GD21="PASS",GU21="PASS"),S21+AI21+BB21+BS21+ER21+FI21+FZ21+GQ21,"")</f>
        <v>#VALUE!</v>
      </c>
      <c r="GX21" s="19" t="e">
        <f aca="false">IF(GW21="","",GW21/4150*100)</f>
        <v>#VALUE!</v>
      </c>
      <c r="GY21" s="39" t="e">
        <f aca="false">IF(HA21="PASS",Ngrade(GX21),"")</f>
        <v>#VALUE!</v>
      </c>
      <c r="GZ21" s="19" t="n">
        <f aca="false">((H21+J21+L21+P21+Z21+AB21+AF21+AQ21+AS21+AU21+AW21+AY21+BA21+BL21+BN21+BP21+BR21+EI21+EM21+EO21+EQ21+EZ21+FB21+FD21+FF21+FH21+FQ21+FS21+FU21+FW21+GH21+GJ21+GL21+GN21)*3+SUM(R21,AD21)*2+SUM(N21,AH21,BJ21,EK21,FY21)*4+SUM(GP21)*6)/132</f>
        <v>2.97954545454545</v>
      </c>
      <c r="HA21" s="19" t="e">
        <f aca="false">IF(GX21="","FAIL","PASS")</f>
        <v>#VALUE!</v>
      </c>
      <c r="HB21" s="19" t="e">
        <f aca="false">STATUS2008(V21,AO21,BH21,EG21,EX21,FO21,GF21,GZ21)</f>
        <v>#VALUE!</v>
      </c>
      <c r="HC21" s="40"/>
    </row>
    <row r="22" s="8" customFormat="true" ht="21" hidden="false" customHeight="false" outlineLevel="0" collapsed="false">
      <c r="A22" s="25" t="s">
        <v>110</v>
      </c>
      <c r="B22" s="26" t="s">
        <v>111</v>
      </c>
      <c r="C22" s="26" t="s">
        <v>112</v>
      </c>
      <c r="D22" s="41"/>
      <c r="E22" s="28"/>
      <c r="F22" s="42"/>
      <c r="G22" s="30" t="n">
        <v>25</v>
      </c>
      <c r="H22" s="31" t="n">
        <v>0</v>
      </c>
      <c r="I22" s="30" t="n">
        <v>54</v>
      </c>
      <c r="J22" s="31" t="n">
        <v>1.4</v>
      </c>
      <c r="K22" s="30" t="s">
        <v>70</v>
      </c>
      <c r="L22" s="31" t="n">
        <v>0</v>
      </c>
      <c r="M22" s="30" t="n">
        <v>29</v>
      </c>
      <c r="N22" s="31" t="n">
        <v>0</v>
      </c>
      <c r="O22" s="30" t="n">
        <v>38</v>
      </c>
      <c r="P22" s="31" t="n">
        <v>0</v>
      </c>
      <c r="Q22" s="30" t="n">
        <v>11</v>
      </c>
      <c r="R22" s="31" t="n">
        <v>0</v>
      </c>
      <c r="S22" s="32" t="e">
        <f aca="false">IF(W22="PASS",G22+I22+K22+M22+O22+Q22,"")</f>
        <v>#VALUE!</v>
      </c>
      <c r="T22" s="33" t="e">
        <f aca="false">IF(S22="","",S22/550*100)</f>
        <v>#VALUE!</v>
      </c>
      <c r="U22" s="32" t="e">
        <f aca="false">IF(W22="PASS",Ngrade(T22),"")</f>
        <v>#VALUE!</v>
      </c>
      <c r="V22" s="33" t="n">
        <f aca="false">ROUND(((H22*3)+(J22*3)+(L22*3)+(N22*4)+(P22*3)+(R22*2))/18,2)</f>
        <v>0.23</v>
      </c>
      <c r="W22" s="34" t="e">
        <f aca="false">remarks5(H22,J22,L22,N22,R22,LEFT(G$5,6),LEFT(I$5,6),LEFT(K$5,6),LEFT(M$5,6),LEFT(Q$5,6))</f>
        <v>#VALUE!</v>
      </c>
      <c r="X22" s="34" t="e">
        <f aca="false">STATUS(V22)</f>
        <v>#VALUE!</v>
      </c>
      <c r="Y22" s="30" t="s">
        <v>70</v>
      </c>
      <c r="Z22" s="31" t="n">
        <v>0</v>
      </c>
      <c r="AA22" s="30" t="s">
        <v>70</v>
      </c>
      <c r="AB22" s="31" t="n">
        <v>0</v>
      </c>
      <c r="AC22" s="30" t="s">
        <v>70</v>
      </c>
      <c r="AD22" s="31" t="n">
        <v>0</v>
      </c>
      <c r="AE22" s="30" t="s">
        <v>70</v>
      </c>
      <c r="AF22" s="31" t="n">
        <v>0</v>
      </c>
      <c r="AG22" s="30" t="s">
        <v>70</v>
      </c>
      <c r="AH22" s="31" t="n">
        <v>0</v>
      </c>
      <c r="AI22" s="32" t="e">
        <f aca="false">IF(AM22="PASS",Y22+AA22+AC22+AE22+AG22,"")</f>
        <v>#VALUE!</v>
      </c>
      <c r="AJ22" s="33" t="e">
        <f aca="false">IF(AI22="","",AI22/500*100)</f>
        <v>#VALUE!</v>
      </c>
      <c r="AK22" s="33" t="e">
        <f aca="false">IF(AM22="PASS",Ngrade(AJ22),"")</f>
        <v>#VALUE!</v>
      </c>
      <c r="AL22" s="33" t="n">
        <f aca="false">ROUND(((Z22*3)+(AB22*3)+(AD22*2)+(AF22*3)+(AH22*4))/15,2)</f>
        <v>0</v>
      </c>
      <c r="AM22" s="35" t="e">
        <f aca="false">remarks5(Z22,AB22,AD22,AF22,AH22,LEFT(Y$5,6),LEFT(AA$5,6),LEFT(AC$5,6),LEFT(AE$5,6),LEFT(AG$5,6))</f>
        <v>#VALUE!</v>
      </c>
      <c r="AN22" s="35" t="e">
        <f aca="false">STATUS(AL22)</f>
        <v>#VALUE!</v>
      </c>
      <c r="AO22" s="36" t="n">
        <f aca="false">(SUM(H22,J22,L22,P22,Z22,AB22,AF22)*3+SUM(N22,AH22)*4+SUM(R22,AD22)*2)/33</f>
        <v>0.127272727272727</v>
      </c>
      <c r="AP22" s="30" t="s">
        <v>70</v>
      </c>
      <c r="AQ22" s="31" t="n">
        <v>0</v>
      </c>
      <c r="AR22" s="30" t="s">
        <v>70</v>
      </c>
      <c r="AS22" s="31" t="n">
        <v>0</v>
      </c>
      <c r="AT22" s="30" t="s">
        <v>70</v>
      </c>
      <c r="AU22" s="31" t="n">
        <v>0</v>
      </c>
      <c r="AV22" s="30" t="s">
        <v>70</v>
      </c>
      <c r="AW22" s="31" t="n">
        <v>0</v>
      </c>
      <c r="AX22" s="30" t="s">
        <v>70</v>
      </c>
      <c r="AY22" s="31" t="n">
        <v>0</v>
      </c>
      <c r="AZ22" s="30" t="s">
        <v>70</v>
      </c>
      <c r="BA22" s="31" t="n">
        <v>0</v>
      </c>
      <c r="BB22" s="32" t="e">
        <f aca="false">IF(BF22="PASS",AP22+AR22+AT22+AV22++AX22+AZ22,"")</f>
        <v>#VALUE!</v>
      </c>
      <c r="BC22" s="33" t="e">
        <f aca="false">IF(BB22="","",BB22/600*100)</f>
        <v>#VALUE!</v>
      </c>
      <c r="BD22" s="32" t="e">
        <f aca="false">IF(BF22="PASS",Ngrade(BC22),"")</f>
        <v>#VALUE!</v>
      </c>
      <c r="BE22" s="33" t="n">
        <f aca="false">ROUND(((AQ22*3)+(AS22*3)+(AU22*3)+(AW22*3)+(AY22*3)+(BA22*3))/18,2)</f>
        <v>0</v>
      </c>
      <c r="BF22" s="34" t="e">
        <f aca="false">remarks6($AQ22,$AS22,$AU22,$AW22,$AY22,$BA22,LEFT($AP$5,6),LEFT($AR$5,6),LEFT($AT$5,6),LEFT($AV$5,6),LEFT($AX$5,6),LEFT($AZ$5,6))</f>
        <v>#VALUE!</v>
      </c>
      <c r="BG22" s="34" t="e">
        <f aca="false">STATUS(BE22)</f>
        <v>#VALUE!</v>
      </c>
      <c r="BH22" s="36" t="n">
        <f aca="false">(SUM(H22,J22,L22,P22,Z22,AB22,AF22,AQ22,AS22,AU22,AW22,AY22,BA22)*3+SUM(N22,AH22)*4+SUM(R22,AD22)*2)/51</f>
        <v>0.0823529411764706</v>
      </c>
      <c r="BI22" s="30" t="s">
        <v>70</v>
      </c>
      <c r="BJ22" s="31" t="n">
        <v>0</v>
      </c>
      <c r="BK22" s="30" t="s">
        <v>70</v>
      </c>
      <c r="BL22" s="31" t="n">
        <v>0</v>
      </c>
      <c r="BM22" s="30" t="s">
        <v>70</v>
      </c>
      <c r="BN22" s="31" t="n">
        <v>0</v>
      </c>
      <c r="BO22" s="30" t="s">
        <v>70</v>
      </c>
      <c r="BP22" s="31" t="n">
        <v>0</v>
      </c>
      <c r="BQ22" s="30" t="s">
        <v>70</v>
      </c>
      <c r="BR22" s="31" t="n">
        <v>0</v>
      </c>
      <c r="BS22" s="32" t="e">
        <f aca="false">IF(BW22="PASS",BI22+BK22+BM22+BO22+BQ22,"")</f>
        <v>#VALUE!</v>
      </c>
      <c r="BT22" s="33" t="e">
        <f aca="false">IF(BS22="","",BS22/500*100)</f>
        <v>#VALUE!</v>
      </c>
      <c r="BU22" s="32" t="e">
        <f aca="false">IF(BW22="PASS",Ngrade(BT22),"")</f>
        <v>#VALUE!</v>
      </c>
      <c r="BV22" s="33" t="n">
        <f aca="false">ROUND(((BJ22*4)+(BL22*3)+(BN22*3)+(BP22*3)+(BR22*3))/16,2)</f>
        <v>0</v>
      </c>
      <c r="BW22" s="34" t="e">
        <f aca="false">remarks5(BJ22,BL22,BN22,BP22,BR22,LEFT(BI$5,6),LEFT(BK$5,6),LEFT(BM$5,6),LEFT(BO$5,6),LEFT(BQ$5,6))</f>
        <v>#VALUE!</v>
      </c>
      <c r="BX22" s="30"/>
      <c r="BY22" s="31"/>
      <c r="BZ22" s="30"/>
      <c r="CA22" s="31"/>
      <c r="CB22" s="30"/>
      <c r="CC22" s="31"/>
      <c r="CD22" s="30"/>
      <c r="CE22" s="31"/>
      <c r="CF22" s="30"/>
      <c r="CG22" s="31"/>
      <c r="CH22" s="30"/>
      <c r="CI22" s="31"/>
      <c r="CJ22" s="32" t="e">
        <f aca="false">IF(CN22="PASS",BX22+BZ22+CB22+CD22+CF22+CH22,"")</f>
        <v>#REF!</v>
      </c>
      <c r="CK22" s="37" t="e">
        <f aca="false">IF(CJ22="","",CJ22/600*100)</f>
        <v>#REF!</v>
      </c>
      <c r="CL22" s="32" t="e">
        <f aca="false">IF(CN22="PASS",Ngrade(CK22),"")</f>
        <v>#REF!</v>
      </c>
      <c r="CM22" s="33" t="e">
        <f aca="false">IF(CJ22="","",((BY22)*3+(CA22)*3+(CC22)*3+(CE22)*3+(CG22)*3+(CI22)*3)/18)</f>
        <v>#REF!</v>
      </c>
      <c r="CN22" s="34" t="e">
        <f aca="false">remarks6(BY22,CA22,CC22,CE22,CG22,CI22,LEFT($G$5,6),LEFT($I$5,6),LEFT($K$5,6),LEFT($M$5,6),LEFT($O$5,6),LEFT(#REF!,6))</f>
        <v>#REF!</v>
      </c>
      <c r="CO22" s="30"/>
      <c r="CP22" s="31"/>
      <c r="CQ22" s="30"/>
      <c r="CR22" s="31"/>
      <c r="CS22" s="30"/>
      <c r="CT22" s="31"/>
      <c r="CU22" s="30"/>
      <c r="CV22" s="31"/>
      <c r="CW22" s="30"/>
      <c r="CX22" s="31"/>
      <c r="CY22" s="32" t="e">
        <f aca="false">IF(DC22="PASS",CO22+CQ22+CS22+CU22+CW22,"")</f>
        <v>#VALUE!</v>
      </c>
      <c r="CZ22" s="37" t="e">
        <f aca="false">IF(CY22="","",CY22/500*100)</f>
        <v>#VALUE!</v>
      </c>
      <c r="DA22" s="32" t="e">
        <f aca="false">IF(DC22="PASS",Ngrade(CZ22),"")</f>
        <v>#VALUE!</v>
      </c>
      <c r="DB22" s="33" t="e">
        <f aca="false">IF(CY22="","",((CP22)*3+(CR22)*3+(CT22)*3+(CV22)*3+(CX22)*3)/15)</f>
        <v>#VALUE!</v>
      </c>
      <c r="DC22" s="34" t="e">
        <f aca="false">remarks5(CP22,CR22,CT22,CV22,CX22,LEFT(CO$5,6),LEFT(CQ$5,6),LEFT(CS$5,6),LEFT(CU$5,6),LEFT(CW$5,6))</f>
        <v>#VALUE!</v>
      </c>
      <c r="DD22" s="30"/>
      <c r="DE22" s="31"/>
      <c r="DF22" s="30"/>
      <c r="DG22" s="31"/>
      <c r="DH22" s="30"/>
      <c r="DI22" s="31"/>
      <c r="DJ22" s="30"/>
      <c r="DK22" s="31"/>
      <c r="DL22" s="32" t="e">
        <f aca="false">IF(DP22="PASS",DD22+DF22+DH22+DJ22,"")</f>
        <v>#VALUE!</v>
      </c>
      <c r="DM22" s="37" t="e">
        <f aca="false">IF(DL22="","",DL22/400*100)</f>
        <v>#VALUE!</v>
      </c>
      <c r="DN22" s="32" t="e">
        <f aca="false">IF(DP22="PASS",Ngrade(DM22),"")</f>
        <v>#VALUE!</v>
      </c>
      <c r="DO22" s="33" t="e">
        <f aca="false">IF(DL22="","",((DE22)*3+(DG22)*3+(DI22)*3+(DK22)*3)/12)</f>
        <v>#VALUE!</v>
      </c>
      <c r="DP22" s="34" t="e">
        <f aca="false">remark4(DE22,DG22,DI22,DK22,LEFT(DD$5,6),LEFT(DF$5,6),LEFT(DH$5,6),LEFT(DJ$5,6))</f>
        <v>#VALUE!</v>
      </c>
      <c r="DQ22" s="30"/>
      <c r="DR22" s="31"/>
      <c r="DS22" s="30"/>
      <c r="DT22" s="31"/>
      <c r="DU22" s="30"/>
      <c r="DV22" s="31"/>
      <c r="DW22" s="30"/>
      <c r="DX22" s="31"/>
      <c r="DY22" s="30"/>
      <c r="DZ22" s="31"/>
      <c r="EA22" s="32" t="e">
        <f aca="false">IF(EE22="PASS",DQ22+DS22+DU22+DW22+DY22,"")</f>
        <v>#VALUE!</v>
      </c>
      <c r="EB22" s="37" t="e">
        <f aca="false">IF(EA22="","",EA22/500*100)</f>
        <v>#VALUE!</v>
      </c>
      <c r="EC22" s="32" t="e">
        <f aca="false">IF(EE22="PASS",Ngrade(EB22),"")</f>
        <v>#VALUE!</v>
      </c>
      <c r="ED22" s="33" t="e">
        <f aca="false">IF(EA22="","",((DR22)*3+(DT22)*3+(DV22)*3+(DX22)*3+(DZ22)*6)/18)</f>
        <v>#VALUE!</v>
      </c>
      <c r="EE22" s="34" t="e">
        <f aca="false">remarks5(DR22,DT22,DV22,DX22,DZ22,LEFT(DQ$5,6),LEFT(DS$5,6),LEFT(DU$5,6),LEFT(DW$5,6),LEFT(DY$5,6))</f>
        <v>#VALUE!</v>
      </c>
      <c r="EF22" s="34" t="e">
        <f aca="false">STATUS(BV22)</f>
        <v>#VALUE!</v>
      </c>
      <c r="EG22" s="36" t="n">
        <f aca="false">(SUM(H22,J22,L22,P22,Z22,AB22,AF22,AQ22,AS22,AU22,AW22,AY22,BA22,BL22,BN22,BP22,BR22)*3+SUM(N22,AH22,BJ22)*4+SUM(R22,AD22)*2)/67</f>
        <v>0.0626865671641791</v>
      </c>
      <c r="EH22" s="30" t="s">
        <v>70</v>
      </c>
      <c r="EI22" s="31" t="n">
        <v>0</v>
      </c>
      <c r="EJ22" s="30" t="s">
        <v>70</v>
      </c>
      <c r="EK22" s="31" t="n">
        <v>0</v>
      </c>
      <c r="EL22" s="30" t="s">
        <v>70</v>
      </c>
      <c r="EM22" s="31" t="n">
        <v>0</v>
      </c>
      <c r="EN22" s="30" t="s">
        <v>70</v>
      </c>
      <c r="EO22" s="31" t="n">
        <v>0</v>
      </c>
      <c r="EP22" s="30" t="s">
        <v>70</v>
      </c>
      <c r="EQ22" s="31" t="n">
        <v>0</v>
      </c>
      <c r="ER22" s="32" t="e">
        <f aca="false">IF(EV22="PASS",EH22+EJ22+EL22+EN22+EP22,"")</f>
        <v>#VALUE!</v>
      </c>
      <c r="ES22" s="33" t="e">
        <f aca="false">IF(ER22="","",ER22/500*100)</f>
        <v>#VALUE!</v>
      </c>
      <c r="ET22" s="32" t="e">
        <f aca="false">IF(EV22="PASS",Ngrade(ES22),"")</f>
        <v>#VALUE!</v>
      </c>
      <c r="EU22" s="33" t="n">
        <f aca="false">ROUND(((EI22*3)+(EK22*4)+(EM22*3)+(EO22*3)+(EQ22*3))/16,2)</f>
        <v>0</v>
      </c>
      <c r="EV22" s="34" t="e">
        <f aca="false">remarks5(EI22,EK22,EM22,EO22,EQ22,LEFT(EH$5,6),LEFT(EJ$5,6),LEFT(EL$5,6),LEFT(EN$5,6),LEFT(EP$5,6))</f>
        <v>#VALUE!</v>
      </c>
      <c r="EW22" s="38" t="e">
        <f aca="false">STATUS(EU22)</f>
        <v>#VALUE!</v>
      </c>
      <c r="EX22" s="36" t="n">
        <f aca="false">((H22+J22+L22+P22+Z22+AB22+AF22+AQ22+AS22+AU22+AW22+AY22+BA22+BL22+BN22+BP22+BR22+EI22+EM22+EO22+EQ22)*3+SUM(R22,AD22)*2+SUM(N22,AH22,BJ22,EK22)*4)/83</f>
        <v>0.0506024096385542</v>
      </c>
      <c r="EY22" s="30" t="s">
        <v>70</v>
      </c>
      <c r="EZ22" s="31" t="n">
        <v>0</v>
      </c>
      <c r="FA22" s="30" t="s">
        <v>70</v>
      </c>
      <c r="FB22" s="31" t="n">
        <v>0</v>
      </c>
      <c r="FC22" s="30" t="s">
        <v>70</v>
      </c>
      <c r="FD22" s="31" t="n">
        <v>0</v>
      </c>
      <c r="FE22" s="30" t="s">
        <v>70</v>
      </c>
      <c r="FF22" s="31" t="n">
        <v>0</v>
      </c>
      <c r="FG22" s="30" t="s">
        <v>70</v>
      </c>
      <c r="FH22" s="31" t="n">
        <v>0</v>
      </c>
      <c r="FI22" s="32" t="e">
        <f aca="false">IF(FM22="PASS",EY22+FA22+FC22+FE22+FG22,"")</f>
        <v>#VALUE!</v>
      </c>
      <c r="FJ22" s="33" t="e">
        <f aca="false">IF(FI22="","",FI22/500*100)</f>
        <v>#VALUE!</v>
      </c>
      <c r="FK22" s="32" t="e">
        <f aca="false">IF(FM22="PASS",Ngrade(FJ22),"")</f>
        <v>#VALUE!</v>
      </c>
      <c r="FL22" s="33" t="n">
        <f aca="false">ROUND(((EZ22*3)+(FB22*3)+(FD22*3)+(FF22*3)+(FH22*3))/15,2)</f>
        <v>0</v>
      </c>
      <c r="FM22" s="34" t="e">
        <f aca="false">remarks5(EZ22,FB22,FD22,FF22,FH22,LEFT(EY$5,6),LEFT(FA$5,6),LEFT(FC$5,6),LEFT(FE$5,6),LEFT(FG$5,6))</f>
        <v>#VALUE!</v>
      </c>
      <c r="FN22" s="38" t="e">
        <f aca="false">STATUS(FL22)</f>
        <v>#VALUE!</v>
      </c>
      <c r="FO22" s="36" t="n">
        <f aca="false">((H22+J22+L22+P22+Z22+AB22+AF22+AQ22+AS22+AU22+AW22+AY22+BA22+BL22+BN22+BP22+BR22+EI22+EM22+EO22+EQ22+EZ22+FB22+FD22+FF22+FH22)*3+SUM(R22,AD22)*2+SUM(N22,AH22,BJ22,EK22)*4)/98</f>
        <v>0.0428571428571429</v>
      </c>
      <c r="FP22" s="30" t="s">
        <v>70</v>
      </c>
      <c r="FQ22" s="31" t="n">
        <v>0</v>
      </c>
      <c r="FR22" s="30" t="s">
        <v>70</v>
      </c>
      <c r="FS22" s="31" t="n">
        <v>0</v>
      </c>
      <c r="FT22" s="30" t="s">
        <v>70</v>
      </c>
      <c r="FU22" s="31" t="n">
        <v>0</v>
      </c>
      <c r="FV22" s="30" t="s">
        <v>70</v>
      </c>
      <c r="FW22" s="31" t="n">
        <v>0</v>
      </c>
      <c r="FX22" s="30" t="s">
        <v>70</v>
      </c>
      <c r="FY22" s="31" t="n">
        <v>0</v>
      </c>
      <c r="FZ22" s="32" t="e">
        <f aca="false">IF(GD22="PASS",FP22+FR22+FT22+FV22+FX22,"")</f>
        <v>#VALUE!</v>
      </c>
      <c r="GA22" s="33" t="e">
        <f aca="false">IF(FZ22="","",FZ22/500*100)</f>
        <v>#VALUE!</v>
      </c>
      <c r="GB22" s="32" t="e">
        <f aca="false">IF(GD22="PASS",Ngrade(GA22),"")</f>
        <v>#VALUE!</v>
      </c>
      <c r="GC22" s="33" t="n">
        <f aca="false">ROUND(((FQ22*3)+(FS22*3)+(FU22*3)+(FW22*3)+(FY22*4))/16,2)</f>
        <v>0</v>
      </c>
      <c r="GD22" s="34" t="e">
        <f aca="false">remarks5(FQ22,FS22,FU22,FW22,FY22,LEFT(FP$5,6),LEFT(FR$5,6),LEFT(FT$5,6),LEFT(FV$5,6),LEFT(FX$5,6))</f>
        <v>#VALUE!</v>
      </c>
      <c r="GE22" s="38" t="e">
        <f aca="false">STATUS(GC22)</f>
        <v>#VALUE!</v>
      </c>
      <c r="GF22" s="36" t="n">
        <f aca="false">((H22+J22+L22+P22+Z22+AB22+AF22+AQ22+AS22+AU22+AW22+AY22+BA22+BL22+BN22+BP22+BR22+EI22+EM22+EO22+EQ22+EZ22+FB22+FD22+FF22+FH22+FQ22+FS22+FU22+FW22)*3+SUM(R22,AD22)*2+SUM(N22,AH22,BJ22,EK22,FY22)*4)/114</f>
        <v>0.0368421052631579</v>
      </c>
      <c r="GG22" s="30" t="s">
        <v>70</v>
      </c>
      <c r="GH22" s="31" t="n">
        <v>0</v>
      </c>
      <c r="GI22" s="30" t="s">
        <v>70</v>
      </c>
      <c r="GJ22" s="31" t="n">
        <v>0</v>
      </c>
      <c r="GK22" s="30" t="s">
        <v>70</v>
      </c>
      <c r="GL22" s="31" t="n">
        <v>0</v>
      </c>
      <c r="GM22" s="30" t="s">
        <v>70</v>
      </c>
      <c r="GN22" s="31" t="n">
        <v>0</v>
      </c>
      <c r="GO22" s="30" t="s">
        <v>70</v>
      </c>
      <c r="GP22" s="31" t="n">
        <v>0</v>
      </c>
      <c r="GQ22" s="32" t="e">
        <f aca="false">IF(GU22="PASS",GG22+GI22+GK22+GM22+GO22,"")</f>
        <v>#VALUE!</v>
      </c>
      <c r="GR22" s="33" t="e">
        <f aca="false">IF(GQ22="","",GQ22/500*100)</f>
        <v>#VALUE!</v>
      </c>
      <c r="GS22" s="32" t="e">
        <f aca="false">IF(GU22="PASS",Ngrade(GR22),"")</f>
        <v>#VALUE!</v>
      </c>
      <c r="GT22" s="33" t="n">
        <f aca="false">ROUND(((GH22*3)+(GJ22*3)+(GL22*3)+(GN22*3)+(GP22*6))/18,2)</f>
        <v>0</v>
      </c>
      <c r="GU22" s="34" t="e">
        <f aca="false">remarks5(GH22,GJ22,GL22,GN22,GP22,LEFT(GG$5,6),LEFT(GI$5,6),LEFT(GK$5,6),LEFT(GM$5,6),LEFT(GO$5,6))</f>
        <v>#VALUE!</v>
      </c>
      <c r="GV22" s="38" t="e">
        <f aca="false">STATUS(GT22)</f>
        <v>#VALUE!</v>
      </c>
      <c r="GW22" s="39" t="e">
        <f aca="false">IF(AND(W22="PASS",AM22="PASS",BF22="PASS",BW22="PASS",EV22="PASS",FM22="PASS",GD22="PASS",GU22="PASS"),S22+AI22+BB22+BS22+ER22+FI22+FZ22+GQ22,"")</f>
        <v>#VALUE!</v>
      </c>
      <c r="GX22" s="19" t="e">
        <f aca="false">IF(GW22="","",GW22/4150*100)</f>
        <v>#VALUE!</v>
      </c>
      <c r="GY22" s="39" t="e">
        <f aca="false">IF(HA22="PASS",Ngrade(GX22),"")</f>
        <v>#VALUE!</v>
      </c>
      <c r="GZ22" s="19" t="n">
        <f aca="false">((H22+J22+L22+P22+Z22+AB22+AF22+AQ22+AS22+AU22+AW22+AY22+BA22+BL22+BN22+BP22+BR22+EI22+EM22+EO22+EQ22+EZ22+FB22+FD22+FF22+FH22+FQ22+FS22+FU22+FW22+GH22+GJ22+GL22+GN22)*3+SUM(R22,AD22)*2+SUM(N22,AH22,BJ22,EK22,FY22)*4+SUM(GP22)*6)/132</f>
        <v>0.0318181818181818</v>
      </c>
      <c r="HA22" s="19" t="e">
        <f aca="false">IF(GX22="","FAIL","PASS")</f>
        <v>#VALUE!</v>
      </c>
      <c r="HB22" s="19" t="e">
        <f aca="false">STATUS2008(V22,AO22,BH22,EG22,EX22,FO22,GF22,GZ22)</f>
        <v>#VALUE!</v>
      </c>
      <c r="HC22" s="40" t="s">
        <v>71</v>
      </c>
    </row>
    <row r="23" s="8" customFormat="true" ht="21" hidden="false" customHeight="false" outlineLevel="0" collapsed="false">
      <c r="A23" s="25" t="s">
        <v>113</v>
      </c>
      <c r="B23" s="26" t="s">
        <v>114</v>
      </c>
      <c r="C23" s="26" t="s">
        <v>115</v>
      </c>
      <c r="D23" s="41"/>
      <c r="E23" s="28"/>
      <c r="F23" s="42"/>
      <c r="G23" s="30" t="s">
        <v>70</v>
      </c>
      <c r="H23" s="31" t="n">
        <v>0</v>
      </c>
      <c r="I23" s="30" t="s">
        <v>70</v>
      </c>
      <c r="J23" s="31" t="n">
        <v>0</v>
      </c>
      <c r="K23" s="30" t="s">
        <v>70</v>
      </c>
      <c r="L23" s="31" t="n">
        <v>0</v>
      </c>
      <c r="M23" s="30" t="s">
        <v>70</v>
      </c>
      <c r="N23" s="31" t="n">
        <v>0</v>
      </c>
      <c r="O23" s="30" t="s">
        <v>70</v>
      </c>
      <c r="P23" s="31" t="n">
        <v>0</v>
      </c>
      <c r="Q23" s="30" t="s">
        <v>70</v>
      </c>
      <c r="R23" s="31" t="n">
        <v>0</v>
      </c>
      <c r="S23" s="32" t="e">
        <f aca="false">IF(W23="PASS",G23+I23+K23+M23+O23+Q23,"")</f>
        <v>#VALUE!</v>
      </c>
      <c r="T23" s="33" t="e">
        <f aca="false">IF(S23="","",S23/550*100)</f>
        <v>#VALUE!</v>
      </c>
      <c r="U23" s="32" t="e">
        <f aca="false">IF(W23="PASS",Ngrade(T23),"")</f>
        <v>#VALUE!</v>
      </c>
      <c r="V23" s="33" t="n">
        <f aca="false">ROUND(((H23*3)+(J23*3)+(L23*3)+(N23*4)+(P23*3)+(R23*2))/18,2)</f>
        <v>0</v>
      </c>
      <c r="W23" s="34" t="e">
        <f aca="false">remarks5(H23,J23,L23,N23,R23,LEFT(G$5,6),LEFT(I$5,6),LEFT(K$5,6),LEFT(M$5,6),LEFT(Q$5,6))</f>
        <v>#VALUE!</v>
      </c>
      <c r="X23" s="34" t="e">
        <f aca="false">STATUS(V23)</f>
        <v>#VALUE!</v>
      </c>
      <c r="Y23" s="30" t="s">
        <v>70</v>
      </c>
      <c r="Z23" s="31" t="n">
        <v>0</v>
      </c>
      <c r="AA23" s="30" t="s">
        <v>70</v>
      </c>
      <c r="AB23" s="31" t="n">
        <v>0</v>
      </c>
      <c r="AC23" s="30" t="s">
        <v>70</v>
      </c>
      <c r="AD23" s="31" t="n">
        <v>0</v>
      </c>
      <c r="AE23" s="30" t="s">
        <v>70</v>
      </c>
      <c r="AF23" s="31" t="n">
        <v>0</v>
      </c>
      <c r="AG23" s="30" t="s">
        <v>70</v>
      </c>
      <c r="AH23" s="31" t="n">
        <v>0</v>
      </c>
      <c r="AI23" s="32" t="e">
        <f aca="false">IF(AM23="PASS",Y23+AA23+AC23+AE23+AG23,"")</f>
        <v>#VALUE!</v>
      </c>
      <c r="AJ23" s="33" t="e">
        <f aca="false">IF(AI23="","",AI23/500*100)</f>
        <v>#VALUE!</v>
      </c>
      <c r="AK23" s="33" t="e">
        <f aca="false">IF(AM23="PASS",Ngrade(AJ23),"")</f>
        <v>#VALUE!</v>
      </c>
      <c r="AL23" s="33" t="n">
        <f aca="false">ROUND(((Z23*3)+(AB23*3)+(AD23*2)+(AF23*3)+(AH23*4))/15,2)</f>
        <v>0</v>
      </c>
      <c r="AM23" s="35" t="e">
        <f aca="false">remarks5(Z23,AB23,AD23,AF23,AH23,LEFT(Y$5,6),LEFT(AA$5,6),LEFT(AC$5,6),LEFT(AE$5,6),LEFT(AG$5,6))</f>
        <v>#VALUE!</v>
      </c>
      <c r="AN23" s="35" t="e">
        <f aca="false">STATUS(AL23)</f>
        <v>#VALUE!</v>
      </c>
      <c r="AO23" s="36" t="n">
        <f aca="false">(SUM(H23,J23,L23,P23,Z23,AB23,AF23)*3+SUM(N23,AH23)*4+SUM(R23,AD23)*2)/33</f>
        <v>0</v>
      </c>
      <c r="AP23" s="30" t="s">
        <v>70</v>
      </c>
      <c r="AQ23" s="31" t="n">
        <v>0</v>
      </c>
      <c r="AR23" s="30" t="s">
        <v>70</v>
      </c>
      <c r="AS23" s="31" t="n">
        <v>0</v>
      </c>
      <c r="AT23" s="30" t="s">
        <v>70</v>
      </c>
      <c r="AU23" s="31" t="n">
        <v>0</v>
      </c>
      <c r="AV23" s="30" t="s">
        <v>70</v>
      </c>
      <c r="AW23" s="31" t="n">
        <v>0</v>
      </c>
      <c r="AX23" s="30" t="s">
        <v>70</v>
      </c>
      <c r="AY23" s="31" t="n">
        <v>0</v>
      </c>
      <c r="AZ23" s="30" t="s">
        <v>70</v>
      </c>
      <c r="BA23" s="31" t="n">
        <v>0</v>
      </c>
      <c r="BB23" s="32" t="e">
        <f aca="false">IF(BF23="PASS",AP23+AR23+AT23+AV23++AX23+AZ23,"")</f>
        <v>#VALUE!</v>
      </c>
      <c r="BC23" s="33" t="e">
        <f aca="false">IF(BB23="","",BB23/600*100)</f>
        <v>#VALUE!</v>
      </c>
      <c r="BD23" s="32" t="e">
        <f aca="false">IF(BF23="PASS",Ngrade(BC23),"")</f>
        <v>#VALUE!</v>
      </c>
      <c r="BE23" s="33" t="n">
        <f aca="false">ROUND(((AQ23*3)+(AS23*3)+(AU23*3)+(AW23*3)+(AY23*3)+(BA23*3))/18,2)</f>
        <v>0</v>
      </c>
      <c r="BF23" s="34" t="e">
        <f aca="false">remarks6($AQ23,$AS23,$AU23,$AW23,$AY23,$BA23,LEFT($AP$5,6),LEFT($AR$5,6),LEFT($AT$5,6),LEFT($AV$5,6),LEFT($AX$5,6),LEFT($AZ$5,6))</f>
        <v>#VALUE!</v>
      </c>
      <c r="BG23" s="34" t="e">
        <f aca="false">STATUS(BE23)</f>
        <v>#VALUE!</v>
      </c>
      <c r="BH23" s="36" t="n">
        <f aca="false">(SUM(H23,J23,L23,P23,Z23,AB23,AF23,AQ23,AS23,AU23,AW23,AY23,BA23)*3+SUM(N23,AH23)*4+SUM(R23,AD23)*2)/51</f>
        <v>0</v>
      </c>
      <c r="BI23" s="30" t="s">
        <v>70</v>
      </c>
      <c r="BJ23" s="31" t="n">
        <v>0</v>
      </c>
      <c r="BK23" s="30" t="s">
        <v>70</v>
      </c>
      <c r="BL23" s="31" t="n">
        <v>0</v>
      </c>
      <c r="BM23" s="30" t="s">
        <v>70</v>
      </c>
      <c r="BN23" s="31" t="n">
        <v>0</v>
      </c>
      <c r="BO23" s="30" t="s">
        <v>70</v>
      </c>
      <c r="BP23" s="31" t="n">
        <v>0</v>
      </c>
      <c r="BQ23" s="30" t="s">
        <v>70</v>
      </c>
      <c r="BR23" s="31" t="n">
        <v>0</v>
      </c>
      <c r="BS23" s="32" t="e">
        <f aca="false">IF(BW23="PASS",BI23+BK23+BM23+BO23+BQ23,"")</f>
        <v>#VALUE!</v>
      </c>
      <c r="BT23" s="33" t="e">
        <f aca="false">IF(BS23="","",BS23/500*100)</f>
        <v>#VALUE!</v>
      </c>
      <c r="BU23" s="32" t="e">
        <f aca="false">IF(BW23="PASS",Ngrade(BT23),"")</f>
        <v>#VALUE!</v>
      </c>
      <c r="BV23" s="33" t="n">
        <f aca="false">ROUND(((BJ23*4)+(BL23*3)+(BN23*3)+(BP23*3)+(BR23*3))/16,2)</f>
        <v>0</v>
      </c>
      <c r="BW23" s="34" t="e">
        <f aca="false">remarks5(BJ23,BL23,BN23,BP23,BR23,LEFT(BI$5,6),LEFT(BK$5,6),LEFT(BM$5,6),LEFT(BO$5,6),LEFT(BQ$5,6))</f>
        <v>#VALUE!</v>
      </c>
      <c r="BX23" s="30"/>
      <c r="BY23" s="31"/>
      <c r="BZ23" s="30"/>
      <c r="CA23" s="31"/>
      <c r="CB23" s="30"/>
      <c r="CC23" s="31"/>
      <c r="CD23" s="30"/>
      <c r="CE23" s="31"/>
      <c r="CF23" s="30"/>
      <c r="CG23" s="31"/>
      <c r="CH23" s="30"/>
      <c r="CI23" s="31"/>
      <c r="CJ23" s="32" t="e">
        <f aca="false">IF(CN23="PASS",BX23+BZ23+CB23+CD23+CF23+CH23,"")</f>
        <v>#REF!</v>
      </c>
      <c r="CK23" s="37" t="e">
        <f aca="false">IF(CJ23="","",CJ23/600*100)</f>
        <v>#REF!</v>
      </c>
      <c r="CL23" s="32" t="e">
        <f aca="false">IF(CN23="PASS",Ngrade(CK23),"")</f>
        <v>#REF!</v>
      </c>
      <c r="CM23" s="33" t="e">
        <f aca="false">IF(CJ23="","",((BY23)*3+(CA23)*3+(CC23)*3+(CE23)*3+(CG23)*3+(CI23)*3)/18)</f>
        <v>#REF!</v>
      </c>
      <c r="CN23" s="34" t="e">
        <f aca="false">remarks6(BY23,CA23,CC23,CE23,CG23,CI23,LEFT($G$5,6),LEFT($I$5,6),LEFT($K$5,6),LEFT($M$5,6),LEFT($O$5,6),LEFT(#REF!,6))</f>
        <v>#REF!</v>
      </c>
      <c r="CO23" s="30"/>
      <c r="CP23" s="31"/>
      <c r="CQ23" s="30"/>
      <c r="CR23" s="31"/>
      <c r="CS23" s="30"/>
      <c r="CT23" s="31"/>
      <c r="CU23" s="30"/>
      <c r="CV23" s="31"/>
      <c r="CW23" s="30"/>
      <c r="CX23" s="31"/>
      <c r="CY23" s="32" t="e">
        <f aca="false">IF(DC23="PASS",CO23+CQ23+CS23+CU23+CW23,"")</f>
        <v>#VALUE!</v>
      </c>
      <c r="CZ23" s="37" t="e">
        <f aca="false">IF(CY23="","",CY23/500*100)</f>
        <v>#VALUE!</v>
      </c>
      <c r="DA23" s="32" t="e">
        <f aca="false">IF(DC23="PASS",Ngrade(CZ23),"")</f>
        <v>#VALUE!</v>
      </c>
      <c r="DB23" s="33" t="e">
        <f aca="false">IF(CY23="","",((CP23)*3+(CR23)*3+(CT23)*3+(CV23)*3+(CX23)*3)/15)</f>
        <v>#VALUE!</v>
      </c>
      <c r="DC23" s="34" t="e">
        <f aca="false">remarks5(CP23,CR23,CT23,CV23,CX23,LEFT(CO$5,6),LEFT(CQ$5,6),LEFT(CS$5,6),LEFT(CU$5,6),LEFT(CW$5,6))</f>
        <v>#VALUE!</v>
      </c>
      <c r="DD23" s="30"/>
      <c r="DE23" s="31"/>
      <c r="DF23" s="30"/>
      <c r="DG23" s="31"/>
      <c r="DH23" s="30"/>
      <c r="DI23" s="31"/>
      <c r="DJ23" s="30"/>
      <c r="DK23" s="31"/>
      <c r="DL23" s="32" t="e">
        <f aca="false">IF(DP23="PASS",DD23+DF23+DH23+DJ23,"")</f>
        <v>#VALUE!</v>
      </c>
      <c r="DM23" s="37" t="e">
        <f aca="false">IF(DL23="","",DL23/400*100)</f>
        <v>#VALUE!</v>
      </c>
      <c r="DN23" s="32" t="e">
        <f aca="false">IF(DP23="PASS",Ngrade(DM23),"")</f>
        <v>#VALUE!</v>
      </c>
      <c r="DO23" s="33" t="e">
        <f aca="false">IF(DL23="","",((DE23)*3+(DG23)*3+(DI23)*3+(DK23)*3)/12)</f>
        <v>#VALUE!</v>
      </c>
      <c r="DP23" s="34" t="e">
        <f aca="false">remark4(DE23,DG23,DI23,DK23,LEFT(DD$5,6),LEFT(DF$5,6),LEFT(DH$5,6),LEFT(DJ$5,6))</f>
        <v>#VALUE!</v>
      </c>
      <c r="DQ23" s="30"/>
      <c r="DR23" s="31"/>
      <c r="DS23" s="30"/>
      <c r="DT23" s="31"/>
      <c r="DU23" s="30"/>
      <c r="DV23" s="31"/>
      <c r="DW23" s="30"/>
      <c r="DX23" s="31"/>
      <c r="DY23" s="30"/>
      <c r="DZ23" s="31"/>
      <c r="EA23" s="32" t="e">
        <f aca="false">IF(EE23="PASS",DQ23+DS23+DU23+DW23+DY23,"")</f>
        <v>#VALUE!</v>
      </c>
      <c r="EB23" s="37" t="e">
        <f aca="false">IF(EA23="","",EA23/500*100)</f>
        <v>#VALUE!</v>
      </c>
      <c r="EC23" s="32" t="e">
        <f aca="false">IF(EE23="PASS",Ngrade(EB23),"")</f>
        <v>#VALUE!</v>
      </c>
      <c r="ED23" s="33" t="e">
        <f aca="false">IF(EA23="","",((DR23)*3+(DT23)*3+(DV23)*3+(DX23)*3+(DZ23)*6)/18)</f>
        <v>#VALUE!</v>
      </c>
      <c r="EE23" s="34" t="e">
        <f aca="false">remarks5(DR23,DT23,DV23,DX23,DZ23,LEFT(DQ$5,6),LEFT(DS$5,6),LEFT(DU$5,6),LEFT(DW$5,6),LEFT(DY$5,6))</f>
        <v>#VALUE!</v>
      </c>
      <c r="EF23" s="34" t="e">
        <f aca="false">STATUS(BV23)</f>
        <v>#VALUE!</v>
      </c>
      <c r="EG23" s="36" t="n">
        <f aca="false">(SUM(H23,J23,L23,P23,Z23,AB23,AF23,AQ23,AS23,AU23,AW23,AY23,BA23,BL23,BN23,BP23,BR23)*3+SUM(N23,AH23,BJ23)*4+SUM(R23,AD23)*2)/67</f>
        <v>0</v>
      </c>
      <c r="EH23" s="30" t="s">
        <v>70</v>
      </c>
      <c r="EI23" s="31" t="n">
        <v>0</v>
      </c>
      <c r="EJ23" s="30" t="s">
        <v>70</v>
      </c>
      <c r="EK23" s="31" t="n">
        <v>0</v>
      </c>
      <c r="EL23" s="30" t="s">
        <v>70</v>
      </c>
      <c r="EM23" s="31" t="n">
        <v>0</v>
      </c>
      <c r="EN23" s="30" t="s">
        <v>70</v>
      </c>
      <c r="EO23" s="31" t="n">
        <v>0</v>
      </c>
      <c r="EP23" s="30" t="s">
        <v>70</v>
      </c>
      <c r="EQ23" s="31" t="n">
        <v>0</v>
      </c>
      <c r="ER23" s="32" t="e">
        <f aca="false">IF(EV23="PASS",EH23+EJ23+EL23+EN23+EP23,"")</f>
        <v>#VALUE!</v>
      </c>
      <c r="ES23" s="33" t="e">
        <f aca="false">IF(ER23="","",ER23/500*100)</f>
        <v>#VALUE!</v>
      </c>
      <c r="ET23" s="32" t="e">
        <f aca="false">IF(EV23="PASS",Ngrade(ES23),"")</f>
        <v>#VALUE!</v>
      </c>
      <c r="EU23" s="33" t="n">
        <f aca="false">ROUND(((EI23*3)+(EK23*4)+(EM23*3)+(EO23*3)+(EQ23*3))/16,2)</f>
        <v>0</v>
      </c>
      <c r="EV23" s="34" t="e">
        <f aca="false">remarks5(EI23,EK23,EM23,EO23,EQ23,LEFT(EH$5,6),LEFT(EJ$5,6),LEFT(EL$5,6),LEFT(EN$5,6),LEFT(EP$5,6))</f>
        <v>#VALUE!</v>
      </c>
      <c r="EW23" s="38" t="e">
        <f aca="false">STATUS(EU23)</f>
        <v>#VALUE!</v>
      </c>
      <c r="EX23" s="36" t="n">
        <f aca="false">((H23+J23+L23+P23+Z23+AB23+AF23+AQ23+AS23+AU23+AW23+AY23+BA23+BL23+BN23+BP23+BR23+EI23+EM23+EO23+EQ23)*3+SUM(R23,AD23)*2+SUM(N23,AH23,BJ23,EK23)*4)/83</f>
        <v>0</v>
      </c>
      <c r="EY23" s="30" t="s">
        <v>70</v>
      </c>
      <c r="EZ23" s="31" t="n">
        <v>0</v>
      </c>
      <c r="FA23" s="30" t="s">
        <v>70</v>
      </c>
      <c r="FB23" s="31" t="n">
        <v>0</v>
      </c>
      <c r="FC23" s="30" t="s">
        <v>70</v>
      </c>
      <c r="FD23" s="31" t="n">
        <v>0</v>
      </c>
      <c r="FE23" s="30" t="s">
        <v>70</v>
      </c>
      <c r="FF23" s="31" t="n">
        <v>0</v>
      </c>
      <c r="FG23" s="30" t="s">
        <v>70</v>
      </c>
      <c r="FH23" s="31" t="n">
        <v>0</v>
      </c>
      <c r="FI23" s="32" t="e">
        <f aca="false">IF(FM23="PASS",EY23+FA23+FC23+FE23+FG23,"")</f>
        <v>#VALUE!</v>
      </c>
      <c r="FJ23" s="33" t="e">
        <f aca="false">IF(FI23="","",FI23/500*100)</f>
        <v>#VALUE!</v>
      </c>
      <c r="FK23" s="32" t="e">
        <f aca="false">IF(FM23="PASS",Ngrade(FJ23),"")</f>
        <v>#VALUE!</v>
      </c>
      <c r="FL23" s="33" t="n">
        <f aca="false">ROUND(((EZ23*3)+(FB23*3)+(FD23*3)+(FF23*3)+(FH23*3))/15,2)</f>
        <v>0</v>
      </c>
      <c r="FM23" s="34" t="e">
        <f aca="false">remarks5(EZ23,FB23,FD23,FF23,FH23,LEFT(EY$5,6),LEFT(FA$5,6),LEFT(FC$5,6),LEFT(FE$5,6),LEFT(FG$5,6))</f>
        <v>#VALUE!</v>
      </c>
      <c r="FN23" s="38" t="e">
        <f aca="false">STATUS(FL23)</f>
        <v>#VALUE!</v>
      </c>
      <c r="FO23" s="36" t="n">
        <f aca="false">((H23+J23+L23+P23+Z23+AB23+AF23+AQ23+AS23+AU23+AW23+AY23+BA23+BL23+BN23+BP23+BR23+EI23+EM23+EO23+EQ23+EZ23+FB23+FD23+FF23+FH23)*3+SUM(R23,AD23)*2+SUM(N23,AH23,BJ23,EK23)*4)/98</f>
        <v>0</v>
      </c>
      <c r="FP23" s="30" t="s">
        <v>70</v>
      </c>
      <c r="FQ23" s="31" t="n">
        <v>0</v>
      </c>
      <c r="FR23" s="30" t="s">
        <v>70</v>
      </c>
      <c r="FS23" s="31" t="n">
        <v>0</v>
      </c>
      <c r="FT23" s="30" t="s">
        <v>70</v>
      </c>
      <c r="FU23" s="31" t="n">
        <v>0</v>
      </c>
      <c r="FV23" s="30" t="s">
        <v>70</v>
      </c>
      <c r="FW23" s="31" t="n">
        <v>0</v>
      </c>
      <c r="FX23" s="30" t="s">
        <v>70</v>
      </c>
      <c r="FY23" s="31" t="n">
        <v>0</v>
      </c>
      <c r="FZ23" s="32" t="e">
        <f aca="false">IF(GD23="PASS",FP23+FR23+FT23+FV23+FX23,"")</f>
        <v>#VALUE!</v>
      </c>
      <c r="GA23" s="33" t="e">
        <f aca="false">IF(FZ23="","",FZ23/500*100)</f>
        <v>#VALUE!</v>
      </c>
      <c r="GB23" s="32" t="e">
        <f aca="false">IF(GD23="PASS",Ngrade(GA23),"")</f>
        <v>#VALUE!</v>
      </c>
      <c r="GC23" s="33" t="n">
        <f aca="false">ROUND(((FQ23*3)+(FS23*3)+(FU23*3)+(FW23*3)+(FY23*4))/16,2)</f>
        <v>0</v>
      </c>
      <c r="GD23" s="34" t="e">
        <f aca="false">remarks5(FQ23,FS23,FU23,FW23,FY23,LEFT(FP$5,6),LEFT(FR$5,6),LEFT(FT$5,6),LEFT(FV$5,6),LEFT(FX$5,6))</f>
        <v>#VALUE!</v>
      </c>
      <c r="GE23" s="38" t="e">
        <f aca="false">STATUS(GC23)</f>
        <v>#VALUE!</v>
      </c>
      <c r="GF23" s="36" t="n">
        <f aca="false">((H23+J23+L23+P23+Z23+AB23+AF23+AQ23+AS23+AU23+AW23+AY23+BA23+BL23+BN23+BP23+BR23+EI23+EM23+EO23+EQ23+EZ23+FB23+FD23+FF23+FH23+FQ23+FS23+FU23+FW23)*3+SUM(R23,AD23)*2+SUM(N23,AH23,BJ23,EK23,FY23)*4)/114</f>
        <v>0</v>
      </c>
      <c r="GG23" s="30" t="s">
        <v>70</v>
      </c>
      <c r="GH23" s="31" t="n">
        <v>0</v>
      </c>
      <c r="GI23" s="30" t="s">
        <v>70</v>
      </c>
      <c r="GJ23" s="31" t="n">
        <v>0</v>
      </c>
      <c r="GK23" s="30" t="s">
        <v>70</v>
      </c>
      <c r="GL23" s="31" t="n">
        <v>0</v>
      </c>
      <c r="GM23" s="30" t="s">
        <v>70</v>
      </c>
      <c r="GN23" s="31" t="n">
        <v>0</v>
      </c>
      <c r="GO23" s="30" t="s">
        <v>70</v>
      </c>
      <c r="GP23" s="31" t="n">
        <v>0</v>
      </c>
      <c r="GQ23" s="32" t="e">
        <f aca="false">IF(GU23="PASS",GG23+GI23+GK23+GM23+GO23,"")</f>
        <v>#VALUE!</v>
      </c>
      <c r="GR23" s="33" t="e">
        <f aca="false">IF(GQ23="","",GQ23/500*100)</f>
        <v>#VALUE!</v>
      </c>
      <c r="GS23" s="32" t="e">
        <f aca="false">IF(GU23="PASS",Ngrade(GR23),"")</f>
        <v>#VALUE!</v>
      </c>
      <c r="GT23" s="33" t="n">
        <f aca="false">ROUND(((GH23*3)+(GJ23*3)+(GL23*3)+(GN23*3)+(GP23*6))/18,2)</f>
        <v>0</v>
      </c>
      <c r="GU23" s="34" t="e">
        <f aca="false">remarks5(GH23,GJ23,GL23,GN23,GP23,LEFT(GG$5,6),LEFT(GI$5,6),LEFT(GK$5,6),LEFT(GM$5,6),LEFT(GO$5,6))</f>
        <v>#VALUE!</v>
      </c>
      <c r="GV23" s="38" t="e">
        <f aca="false">STATUS(GT23)</f>
        <v>#VALUE!</v>
      </c>
      <c r="GW23" s="39" t="e">
        <f aca="false">IF(AND(W23="PASS",AM23="PASS",BF23="PASS",BW23="PASS",EV23="PASS",FM23="PASS",GD23="PASS",GU23="PASS"),S23+AI23+BB23+BS23+ER23+FI23+FZ23+GQ23,"")</f>
        <v>#VALUE!</v>
      </c>
      <c r="GX23" s="19" t="e">
        <f aca="false">IF(GW23="","",GW23/4150*100)</f>
        <v>#VALUE!</v>
      </c>
      <c r="GY23" s="39" t="e">
        <f aca="false">IF(HA23="PASS",Ngrade(GX23),"")</f>
        <v>#VALUE!</v>
      </c>
      <c r="GZ23" s="19" t="n">
        <f aca="false">((H23+J23+L23+P23+Z23+AB23+AF23+AQ23+AS23+AU23+AW23+AY23+BA23+BL23+BN23+BP23+BR23+EI23+EM23+EO23+EQ23+EZ23+FB23+FD23+FF23+FH23+FQ23+FS23+FU23+FW23+GH23+GJ23+GL23+GN23)*3+SUM(R23,AD23)*2+SUM(N23,AH23,BJ23,EK23,FY23)*4+SUM(GP23)*6)/132</f>
        <v>0</v>
      </c>
      <c r="HA23" s="19" t="e">
        <f aca="false">IF(GX23="","FAIL","PASS")</f>
        <v>#VALUE!</v>
      </c>
      <c r="HB23" s="19" t="e">
        <f aca="false">STATUS2008(V23,AO23,BH23,EG23,EX23,FO23,GF23,GZ23)</f>
        <v>#VALUE!</v>
      </c>
      <c r="HC23" s="40" t="s">
        <v>71</v>
      </c>
    </row>
    <row r="24" s="8" customFormat="true" ht="21" hidden="false" customHeight="false" outlineLevel="0" collapsed="false">
      <c r="A24" s="25" t="s">
        <v>116</v>
      </c>
      <c r="B24" s="26" t="s">
        <v>117</v>
      </c>
      <c r="C24" s="26" t="s">
        <v>118</v>
      </c>
      <c r="D24" s="41"/>
      <c r="E24" s="28"/>
      <c r="F24" s="42"/>
      <c r="G24" s="30" t="s">
        <v>70</v>
      </c>
      <c r="H24" s="31" t="n">
        <v>0</v>
      </c>
      <c r="I24" s="30" t="s">
        <v>70</v>
      </c>
      <c r="J24" s="31" t="n">
        <v>0</v>
      </c>
      <c r="K24" s="30" t="s">
        <v>70</v>
      </c>
      <c r="L24" s="31" t="n">
        <v>0</v>
      </c>
      <c r="M24" s="30" t="s">
        <v>70</v>
      </c>
      <c r="N24" s="31" t="n">
        <v>0</v>
      </c>
      <c r="O24" s="30" t="s">
        <v>70</v>
      </c>
      <c r="P24" s="31" t="n">
        <v>0</v>
      </c>
      <c r="Q24" s="30" t="s">
        <v>70</v>
      </c>
      <c r="R24" s="31" t="n">
        <v>0</v>
      </c>
      <c r="S24" s="32" t="e">
        <f aca="false">IF(W24="PASS",G24+I24+K24+M24+O24+Q24,"")</f>
        <v>#VALUE!</v>
      </c>
      <c r="T24" s="33" t="e">
        <f aca="false">IF(S24="","",S24/550*100)</f>
        <v>#VALUE!</v>
      </c>
      <c r="U24" s="32" t="e">
        <f aca="false">IF(W24="PASS",Ngrade(T24),"")</f>
        <v>#VALUE!</v>
      </c>
      <c r="V24" s="33" t="n">
        <f aca="false">ROUND(((H24*3)+(J24*3)+(L24*3)+(N24*4)+(P24*3)+(R24*2))/18,2)</f>
        <v>0</v>
      </c>
      <c r="W24" s="34" t="e">
        <f aca="false">remarks5(H24,J24,L24,N24,R24,LEFT(G$5,6),LEFT(I$5,6),LEFT(K$5,6),LEFT(M$5,6),LEFT(Q$5,6))</f>
        <v>#VALUE!</v>
      </c>
      <c r="X24" s="34" t="e">
        <f aca="false">STATUS(V24)</f>
        <v>#VALUE!</v>
      </c>
      <c r="Y24" s="30" t="s">
        <v>70</v>
      </c>
      <c r="Z24" s="31" t="n">
        <v>0</v>
      </c>
      <c r="AA24" s="30" t="s">
        <v>70</v>
      </c>
      <c r="AB24" s="31" t="n">
        <v>0</v>
      </c>
      <c r="AC24" s="30" t="s">
        <v>70</v>
      </c>
      <c r="AD24" s="31" t="n">
        <v>0</v>
      </c>
      <c r="AE24" s="30" t="s">
        <v>70</v>
      </c>
      <c r="AF24" s="31" t="n">
        <v>0</v>
      </c>
      <c r="AG24" s="30" t="s">
        <v>70</v>
      </c>
      <c r="AH24" s="31" t="n">
        <v>0</v>
      </c>
      <c r="AI24" s="32" t="e">
        <f aca="false">IF(AM24="PASS",Y24+AA24+AC24+AE24+AG24,"")</f>
        <v>#VALUE!</v>
      </c>
      <c r="AJ24" s="33" t="e">
        <f aca="false">IF(AI24="","",AI24/500*100)</f>
        <v>#VALUE!</v>
      </c>
      <c r="AK24" s="33" t="e">
        <f aca="false">IF(AM24="PASS",Ngrade(AJ24),"")</f>
        <v>#VALUE!</v>
      </c>
      <c r="AL24" s="33" t="n">
        <f aca="false">ROUND(((Z24*3)+(AB24*3)+(AD24*2)+(AF24*3)+(AH24*4))/15,2)</f>
        <v>0</v>
      </c>
      <c r="AM24" s="35" t="e">
        <f aca="false">remarks5(Z24,AB24,AD24,AF24,AH24,LEFT(Y$5,6),LEFT(AA$5,6),LEFT(AC$5,6),LEFT(AE$5,6),LEFT(AG$5,6))</f>
        <v>#VALUE!</v>
      </c>
      <c r="AN24" s="35" t="e">
        <f aca="false">STATUS(AL24)</f>
        <v>#VALUE!</v>
      </c>
      <c r="AO24" s="36" t="n">
        <f aca="false">(SUM(H24,J24,L24,P24,Z24,AB24,AF24)*3+SUM(N24,AH24)*4+SUM(R24,AD24)*2)/33</f>
        <v>0</v>
      </c>
      <c r="AP24" s="30" t="s">
        <v>70</v>
      </c>
      <c r="AQ24" s="31" t="n">
        <v>0</v>
      </c>
      <c r="AR24" s="30" t="s">
        <v>70</v>
      </c>
      <c r="AS24" s="31" t="n">
        <v>0</v>
      </c>
      <c r="AT24" s="30" t="s">
        <v>70</v>
      </c>
      <c r="AU24" s="31" t="n">
        <v>0</v>
      </c>
      <c r="AV24" s="30" t="s">
        <v>70</v>
      </c>
      <c r="AW24" s="31" t="n">
        <v>0</v>
      </c>
      <c r="AX24" s="30" t="s">
        <v>70</v>
      </c>
      <c r="AY24" s="31" t="n">
        <v>0</v>
      </c>
      <c r="AZ24" s="30" t="s">
        <v>70</v>
      </c>
      <c r="BA24" s="31" t="n">
        <v>0</v>
      </c>
      <c r="BB24" s="32" t="e">
        <f aca="false">IF(BF24="PASS",AP24+AR24+AT24+AV24++AX24+AZ24,"")</f>
        <v>#VALUE!</v>
      </c>
      <c r="BC24" s="33" t="e">
        <f aca="false">IF(BB24="","",BB24/600*100)</f>
        <v>#VALUE!</v>
      </c>
      <c r="BD24" s="32" t="e">
        <f aca="false">IF(BF24="PASS",Ngrade(BC24),"")</f>
        <v>#VALUE!</v>
      </c>
      <c r="BE24" s="33" t="n">
        <f aca="false">ROUND(((AQ24*3)+(AS24*3)+(AU24*3)+(AW24*3)+(AY24*3)+(BA24*3))/18,2)</f>
        <v>0</v>
      </c>
      <c r="BF24" s="34" t="e">
        <f aca="false">remarks6($AQ24,$AS24,$AU24,$AW24,$AY24,$BA24,LEFT($AP$5,6),LEFT($AR$5,6),LEFT($AT$5,6),LEFT($AV$5,6),LEFT($AX$5,6),LEFT($AZ$5,6))</f>
        <v>#VALUE!</v>
      </c>
      <c r="BG24" s="34" t="e">
        <f aca="false">STATUS(BE24)</f>
        <v>#VALUE!</v>
      </c>
      <c r="BH24" s="36" t="n">
        <f aca="false">(SUM(H24,J24,L24,P24,Z24,AB24,AF24,AQ24,AS24,AU24,AW24,AY24,BA24)*3+SUM(N24,AH24)*4+SUM(R24,AD24)*2)/51</f>
        <v>0</v>
      </c>
      <c r="BI24" s="30" t="s">
        <v>70</v>
      </c>
      <c r="BJ24" s="31" t="n">
        <v>0</v>
      </c>
      <c r="BK24" s="30" t="s">
        <v>70</v>
      </c>
      <c r="BL24" s="31" t="n">
        <v>0</v>
      </c>
      <c r="BM24" s="30" t="s">
        <v>70</v>
      </c>
      <c r="BN24" s="31" t="n">
        <v>0</v>
      </c>
      <c r="BO24" s="30" t="s">
        <v>70</v>
      </c>
      <c r="BP24" s="31" t="n">
        <v>0</v>
      </c>
      <c r="BQ24" s="30" t="s">
        <v>70</v>
      </c>
      <c r="BR24" s="31" t="n">
        <v>0</v>
      </c>
      <c r="BS24" s="32" t="e">
        <f aca="false">IF(BW24="PASS",BI24+BK24+BM24+BO24+BQ24,"")</f>
        <v>#VALUE!</v>
      </c>
      <c r="BT24" s="33" t="e">
        <f aca="false">IF(BS24="","",BS24/500*100)</f>
        <v>#VALUE!</v>
      </c>
      <c r="BU24" s="32" t="e">
        <f aca="false">IF(BW24="PASS",Ngrade(BT24),"")</f>
        <v>#VALUE!</v>
      </c>
      <c r="BV24" s="33" t="n">
        <f aca="false">ROUND(((BJ24*4)+(BL24*3)+(BN24*3)+(BP24*3)+(BR24*3))/16,2)</f>
        <v>0</v>
      </c>
      <c r="BW24" s="34" t="e">
        <f aca="false">remarks5(BJ24,BL24,BN24,BP24,BR24,LEFT(BI$5,6),LEFT(BK$5,6),LEFT(BM$5,6),LEFT(BO$5,6),LEFT(BQ$5,6))</f>
        <v>#VALUE!</v>
      </c>
      <c r="BX24" s="30"/>
      <c r="BY24" s="31"/>
      <c r="BZ24" s="30"/>
      <c r="CA24" s="31"/>
      <c r="CB24" s="30"/>
      <c r="CC24" s="31"/>
      <c r="CD24" s="30"/>
      <c r="CE24" s="31"/>
      <c r="CF24" s="30"/>
      <c r="CG24" s="31"/>
      <c r="CH24" s="30"/>
      <c r="CI24" s="31"/>
      <c r="CJ24" s="32" t="e">
        <f aca="false">IF(CN24="PASS",BX24+BZ24+CB24+CD24+CF24+CH24,"")</f>
        <v>#REF!</v>
      </c>
      <c r="CK24" s="37" t="e">
        <f aca="false">IF(CJ24="","",CJ24/600*100)</f>
        <v>#REF!</v>
      </c>
      <c r="CL24" s="32" t="e">
        <f aca="false">IF(CN24="PASS",Ngrade(CK24),"")</f>
        <v>#REF!</v>
      </c>
      <c r="CM24" s="33" t="e">
        <f aca="false">IF(CJ24="","",((BY24)*3+(CA24)*3+(CC24)*3+(CE24)*3+(CG24)*3+(CI24)*3)/18)</f>
        <v>#REF!</v>
      </c>
      <c r="CN24" s="34" t="e">
        <f aca="false">remarks6(BY24,CA24,CC24,CE24,CG24,CI24,LEFT($G$5,6),LEFT($I$5,6),LEFT($K$5,6),LEFT($M$5,6),LEFT($O$5,6),LEFT(#REF!,6))</f>
        <v>#REF!</v>
      </c>
      <c r="CO24" s="30"/>
      <c r="CP24" s="31"/>
      <c r="CQ24" s="30"/>
      <c r="CR24" s="31"/>
      <c r="CS24" s="30"/>
      <c r="CT24" s="31"/>
      <c r="CU24" s="30"/>
      <c r="CV24" s="31"/>
      <c r="CW24" s="30"/>
      <c r="CX24" s="31"/>
      <c r="CY24" s="32" t="e">
        <f aca="false">IF(DC24="PASS",CO24+CQ24+CS24+CU24+CW24,"")</f>
        <v>#VALUE!</v>
      </c>
      <c r="CZ24" s="37" t="e">
        <f aca="false">IF(CY24="","",CY24/500*100)</f>
        <v>#VALUE!</v>
      </c>
      <c r="DA24" s="32" t="e">
        <f aca="false">IF(DC24="PASS",Ngrade(CZ24),"")</f>
        <v>#VALUE!</v>
      </c>
      <c r="DB24" s="33" t="e">
        <f aca="false">IF(CY24="","",((CP24)*3+(CR24)*3+(CT24)*3+(CV24)*3+(CX24)*3)/15)</f>
        <v>#VALUE!</v>
      </c>
      <c r="DC24" s="34" t="e">
        <f aca="false">remarks5(CP24,CR24,CT24,CV24,CX24,LEFT(CO$5,6),LEFT(CQ$5,6),LEFT(CS$5,6),LEFT(CU$5,6),LEFT(CW$5,6))</f>
        <v>#VALUE!</v>
      </c>
      <c r="DD24" s="30"/>
      <c r="DE24" s="31"/>
      <c r="DF24" s="30"/>
      <c r="DG24" s="31"/>
      <c r="DH24" s="30"/>
      <c r="DI24" s="31"/>
      <c r="DJ24" s="30"/>
      <c r="DK24" s="31"/>
      <c r="DL24" s="32" t="e">
        <f aca="false">IF(DP24="PASS",DD24+DF24+DH24+DJ24,"")</f>
        <v>#VALUE!</v>
      </c>
      <c r="DM24" s="37" t="e">
        <f aca="false">IF(DL24="","",DL24/400*100)</f>
        <v>#VALUE!</v>
      </c>
      <c r="DN24" s="32" t="e">
        <f aca="false">IF(DP24="PASS",Ngrade(DM24),"")</f>
        <v>#VALUE!</v>
      </c>
      <c r="DO24" s="33" t="e">
        <f aca="false">IF(DL24="","",((DE24)*3+(DG24)*3+(DI24)*3+(DK24)*3)/12)</f>
        <v>#VALUE!</v>
      </c>
      <c r="DP24" s="34" t="e">
        <f aca="false">remark4(DE24,DG24,DI24,DK24,LEFT(DD$5,6),LEFT(DF$5,6),LEFT(DH$5,6),LEFT(DJ$5,6))</f>
        <v>#VALUE!</v>
      </c>
      <c r="DQ24" s="30"/>
      <c r="DR24" s="31"/>
      <c r="DS24" s="30"/>
      <c r="DT24" s="31"/>
      <c r="DU24" s="30"/>
      <c r="DV24" s="31"/>
      <c r="DW24" s="30"/>
      <c r="DX24" s="31"/>
      <c r="DY24" s="30"/>
      <c r="DZ24" s="31"/>
      <c r="EA24" s="32" t="e">
        <f aca="false">IF(EE24="PASS",DQ24+DS24+DU24+DW24+DY24,"")</f>
        <v>#VALUE!</v>
      </c>
      <c r="EB24" s="37" t="e">
        <f aca="false">IF(EA24="","",EA24/500*100)</f>
        <v>#VALUE!</v>
      </c>
      <c r="EC24" s="32" t="e">
        <f aca="false">IF(EE24="PASS",Ngrade(EB24),"")</f>
        <v>#VALUE!</v>
      </c>
      <c r="ED24" s="33" t="e">
        <f aca="false">IF(EA24="","",((DR24)*3+(DT24)*3+(DV24)*3+(DX24)*3+(DZ24)*6)/18)</f>
        <v>#VALUE!</v>
      </c>
      <c r="EE24" s="34" t="e">
        <f aca="false">remarks5(DR24,DT24,DV24,DX24,DZ24,LEFT(DQ$5,6),LEFT(DS$5,6),LEFT(DU$5,6),LEFT(DW$5,6),LEFT(DY$5,6))</f>
        <v>#VALUE!</v>
      </c>
      <c r="EF24" s="34" t="e">
        <f aca="false">STATUS(BV24)</f>
        <v>#VALUE!</v>
      </c>
      <c r="EG24" s="36" t="n">
        <f aca="false">(SUM(H24,J24,L24,P24,Z24,AB24,AF24,AQ24,AS24,AU24,AW24,AY24,BA24,BL24,BN24,BP24,BR24)*3+SUM(N24,AH24,BJ24)*4+SUM(R24,AD24)*2)/67</f>
        <v>0</v>
      </c>
      <c r="EH24" s="30" t="s">
        <v>70</v>
      </c>
      <c r="EI24" s="31" t="n">
        <v>0</v>
      </c>
      <c r="EJ24" s="30" t="s">
        <v>70</v>
      </c>
      <c r="EK24" s="31" t="n">
        <v>0</v>
      </c>
      <c r="EL24" s="30" t="s">
        <v>70</v>
      </c>
      <c r="EM24" s="31" t="n">
        <v>0</v>
      </c>
      <c r="EN24" s="30" t="s">
        <v>70</v>
      </c>
      <c r="EO24" s="31" t="n">
        <v>0</v>
      </c>
      <c r="EP24" s="30" t="s">
        <v>70</v>
      </c>
      <c r="EQ24" s="31" t="n">
        <v>0</v>
      </c>
      <c r="ER24" s="32" t="e">
        <f aca="false">IF(EV24="PASS",EH24+EJ24+EL24+EN24+EP24,"")</f>
        <v>#VALUE!</v>
      </c>
      <c r="ES24" s="33" t="e">
        <f aca="false">IF(ER24="","",ER24/500*100)</f>
        <v>#VALUE!</v>
      </c>
      <c r="ET24" s="32" t="e">
        <f aca="false">IF(EV24="PASS",Ngrade(ES24),"")</f>
        <v>#VALUE!</v>
      </c>
      <c r="EU24" s="33" t="n">
        <f aca="false">ROUND(((EI24*3)+(EK24*4)+(EM24*3)+(EO24*3)+(EQ24*3))/16,2)</f>
        <v>0</v>
      </c>
      <c r="EV24" s="34" t="e">
        <f aca="false">remarks5(EI24,EK24,EM24,EO24,EQ24,LEFT(EH$5,6),LEFT(EJ$5,6),LEFT(EL$5,6),LEFT(EN$5,6),LEFT(EP$5,6))</f>
        <v>#VALUE!</v>
      </c>
      <c r="EW24" s="38" t="e">
        <f aca="false">STATUS(EU24)</f>
        <v>#VALUE!</v>
      </c>
      <c r="EX24" s="36" t="n">
        <f aca="false">((H24+J24+L24+P24+Z24+AB24+AF24+AQ24+AS24+AU24+AW24+AY24+BA24+BL24+BN24+BP24+BR24+EI24+EM24+EO24+EQ24)*3+SUM(R24,AD24)*2+SUM(N24,AH24,BJ24,EK24)*4)/83</f>
        <v>0</v>
      </c>
      <c r="EY24" s="30" t="s">
        <v>70</v>
      </c>
      <c r="EZ24" s="31" t="n">
        <v>0</v>
      </c>
      <c r="FA24" s="30" t="s">
        <v>70</v>
      </c>
      <c r="FB24" s="31" t="n">
        <v>0</v>
      </c>
      <c r="FC24" s="30" t="s">
        <v>70</v>
      </c>
      <c r="FD24" s="31" t="n">
        <v>0</v>
      </c>
      <c r="FE24" s="30" t="s">
        <v>70</v>
      </c>
      <c r="FF24" s="31" t="n">
        <v>0</v>
      </c>
      <c r="FG24" s="30" t="s">
        <v>70</v>
      </c>
      <c r="FH24" s="31" t="n">
        <v>0</v>
      </c>
      <c r="FI24" s="32" t="e">
        <f aca="false">IF(FM24="PASS",EY24+FA24+FC24+FE24+FG24,"")</f>
        <v>#VALUE!</v>
      </c>
      <c r="FJ24" s="33" t="e">
        <f aca="false">IF(FI24="","",FI24/500*100)</f>
        <v>#VALUE!</v>
      </c>
      <c r="FK24" s="32" t="e">
        <f aca="false">IF(FM24="PASS",Ngrade(FJ24),"")</f>
        <v>#VALUE!</v>
      </c>
      <c r="FL24" s="33" t="n">
        <f aca="false">ROUND(((EZ24*3)+(FB24*3)+(FD24*3)+(FF24*3)+(FH24*3))/15,2)</f>
        <v>0</v>
      </c>
      <c r="FM24" s="34" t="e">
        <f aca="false">remarks5(EZ24,FB24,FD24,FF24,FH24,LEFT(EY$5,6),LEFT(FA$5,6),LEFT(FC$5,6),LEFT(FE$5,6),LEFT(FG$5,6))</f>
        <v>#VALUE!</v>
      </c>
      <c r="FN24" s="38" t="e">
        <f aca="false">STATUS(FL24)</f>
        <v>#VALUE!</v>
      </c>
      <c r="FO24" s="36" t="n">
        <f aca="false">((H24+J24+L24+P24+Z24+AB24+AF24+AQ24+AS24+AU24+AW24+AY24+BA24+BL24+BN24+BP24+BR24+EI24+EM24+EO24+EQ24+EZ24+FB24+FD24+FF24+FH24)*3+SUM(R24,AD24)*2+SUM(N24,AH24,BJ24,EK24)*4)/98</f>
        <v>0</v>
      </c>
      <c r="FP24" s="30" t="s">
        <v>70</v>
      </c>
      <c r="FQ24" s="31" t="n">
        <v>0</v>
      </c>
      <c r="FR24" s="30" t="s">
        <v>70</v>
      </c>
      <c r="FS24" s="31" t="n">
        <v>0</v>
      </c>
      <c r="FT24" s="30" t="s">
        <v>70</v>
      </c>
      <c r="FU24" s="31" t="n">
        <v>0</v>
      </c>
      <c r="FV24" s="30" t="s">
        <v>70</v>
      </c>
      <c r="FW24" s="31" t="n">
        <v>0</v>
      </c>
      <c r="FX24" s="30" t="s">
        <v>70</v>
      </c>
      <c r="FY24" s="31" t="n">
        <v>0</v>
      </c>
      <c r="FZ24" s="32" t="e">
        <f aca="false">IF(GD24="PASS",FP24+FR24+FT24+FV24+FX24,"")</f>
        <v>#VALUE!</v>
      </c>
      <c r="GA24" s="33" t="e">
        <f aca="false">IF(FZ24="","",FZ24/500*100)</f>
        <v>#VALUE!</v>
      </c>
      <c r="GB24" s="32" t="e">
        <f aca="false">IF(GD24="PASS",Ngrade(GA24),"")</f>
        <v>#VALUE!</v>
      </c>
      <c r="GC24" s="33" t="n">
        <f aca="false">ROUND(((FQ24*3)+(FS24*3)+(FU24*3)+(FW24*3)+(FY24*4))/16,2)</f>
        <v>0</v>
      </c>
      <c r="GD24" s="34" t="e">
        <f aca="false">remarks5(FQ24,FS24,FU24,FW24,FY24,LEFT(FP$5,6),LEFT(FR$5,6),LEFT(FT$5,6),LEFT(FV$5,6),LEFT(FX$5,6))</f>
        <v>#VALUE!</v>
      </c>
      <c r="GE24" s="38" t="e">
        <f aca="false">STATUS(GC24)</f>
        <v>#VALUE!</v>
      </c>
      <c r="GF24" s="36" t="n">
        <f aca="false">((H24+J24+L24+P24+Z24+AB24+AF24+AQ24+AS24+AU24+AW24+AY24+BA24+BL24+BN24+BP24+BR24+EI24+EM24+EO24+EQ24+EZ24+FB24+FD24+FF24+FH24+FQ24+FS24+FU24+FW24)*3+SUM(R24,AD24)*2+SUM(N24,AH24,BJ24,EK24,FY24)*4)/114</f>
        <v>0</v>
      </c>
      <c r="GG24" s="30" t="s">
        <v>70</v>
      </c>
      <c r="GH24" s="31" t="n">
        <v>0</v>
      </c>
      <c r="GI24" s="30" t="s">
        <v>70</v>
      </c>
      <c r="GJ24" s="31" t="n">
        <v>0</v>
      </c>
      <c r="GK24" s="30" t="s">
        <v>70</v>
      </c>
      <c r="GL24" s="31" t="n">
        <v>0</v>
      </c>
      <c r="GM24" s="30" t="s">
        <v>70</v>
      </c>
      <c r="GN24" s="31" t="n">
        <v>0</v>
      </c>
      <c r="GO24" s="30" t="s">
        <v>70</v>
      </c>
      <c r="GP24" s="31" t="n">
        <v>0</v>
      </c>
      <c r="GQ24" s="32" t="e">
        <f aca="false">IF(GU24="PASS",GG24+GI24+GK24+GM24+GO24,"")</f>
        <v>#VALUE!</v>
      </c>
      <c r="GR24" s="33" t="e">
        <f aca="false">IF(GQ24="","",GQ24/500*100)</f>
        <v>#VALUE!</v>
      </c>
      <c r="GS24" s="32" t="e">
        <f aca="false">IF(GU24="PASS",Ngrade(GR24),"")</f>
        <v>#VALUE!</v>
      </c>
      <c r="GT24" s="33" t="n">
        <f aca="false">ROUND(((GH24*3)+(GJ24*3)+(GL24*3)+(GN24*3)+(GP24*6))/18,2)</f>
        <v>0</v>
      </c>
      <c r="GU24" s="34" t="e">
        <f aca="false">remarks5(GH24,GJ24,GL24,GN24,GP24,LEFT(GG$5,6),LEFT(GI$5,6),LEFT(GK$5,6),LEFT(GM$5,6),LEFT(GO$5,6))</f>
        <v>#VALUE!</v>
      </c>
      <c r="GV24" s="38" t="e">
        <f aca="false">STATUS(GT24)</f>
        <v>#VALUE!</v>
      </c>
      <c r="GW24" s="39" t="e">
        <f aca="false">IF(AND(W24="PASS",AM24="PASS",BF24="PASS",BW24="PASS",EV24="PASS",FM24="PASS",GD24="PASS",GU24="PASS"),S24+AI24+BB24+BS24+ER24+FI24+FZ24+GQ24,"")</f>
        <v>#VALUE!</v>
      </c>
      <c r="GX24" s="19" t="e">
        <f aca="false">IF(GW24="","",GW24/4150*100)</f>
        <v>#VALUE!</v>
      </c>
      <c r="GY24" s="39" t="e">
        <f aca="false">IF(HA24="PASS",Ngrade(GX24),"")</f>
        <v>#VALUE!</v>
      </c>
      <c r="GZ24" s="19" t="n">
        <f aca="false">((H24+J24+L24+P24+Z24+AB24+AF24+AQ24+AS24+AU24+AW24+AY24+BA24+BL24+BN24+BP24+BR24+EI24+EM24+EO24+EQ24+EZ24+FB24+FD24+FF24+FH24+FQ24+FS24+FU24+FW24+GH24+GJ24+GL24+GN24)*3+SUM(R24,AD24)*2+SUM(N24,AH24,BJ24,EK24,FY24)*4+SUM(GP24)*6)/132</f>
        <v>0</v>
      </c>
      <c r="HA24" s="19" t="e">
        <f aca="false">IF(GX24="","FAIL","PASS")</f>
        <v>#VALUE!</v>
      </c>
      <c r="HB24" s="19" t="e">
        <f aca="false">STATUS2008(V24,AO24,BH24,EG24,EX24,FO24,GF24,GZ24)</f>
        <v>#VALUE!</v>
      </c>
      <c r="HC24" s="40" t="s">
        <v>71</v>
      </c>
    </row>
    <row r="25" s="8" customFormat="true" ht="21" hidden="false" customHeight="false" outlineLevel="0" collapsed="false">
      <c r="A25" s="43" t="s">
        <v>119</v>
      </c>
      <c r="B25" s="44" t="s">
        <v>120</v>
      </c>
      <c r="C25" s="44" t="s">
        <v>121</v>
      </c>
      <c r="D25" s="41"/>
      <c r="E25" s="28"/>
      <c r="F25" s="42"/>
      <c r="G25" s="30" t="n">
        <v>65</v>
      </c>
      <c r="H25" s="31" t="n">
        <v>2.4</v>
      </c>
      <c r="I25" s="30" t="n">
        <v>72</v>
      </c>
      <c r="J25" s="31" t="n">
        <v>2.9</v>
      </c>
      <c r="K25" s="30" t="n">
        <v>52</v>
      </c>
      <c r="L25" s="31" t="n">
        <v>1.2</v>
      </c>
      <c r="M25" s="30" t="n">
        <v>80</v>
      </c>
      <c r="N25" s="31" t="n">
        <v>3.4</v>
      </c>
      <c r="O25" s="30" t="n">
        <v>57</v>
      </c>
      <c r="P25" s="31" t="n">
        <v>1.7</v>
      </c>
      <c r="Q25" s="30" t="n">
        <v>39</v>
      </c>
      <c r="R25" s="31" t="n">
        <v>3.2</v>
      </c>
      <c r="S25" s="32" t="e">
        <f aca="false">IF(W25="PASS",G25+I25+K25+M25+O25+Q25,"")</f>
        <v>#VALUE!</v>
      </c>
      <c r="T25" s="33" t="e">
        <f aca="false">IF(S25="","",S25/550*100)</f>
        <v>#VALUE!</v>
      </c>
      <c r="U25" s="32" t="e">
        <f aca="false">IF(W25="PASS",Ngrade(T25),"")</f>
        <v>#VALUE!</v>
      </c>
      <c r="V25" s="33" t="n">
        <f aca="false">ROUND(((H25*3)+(J25*3)+(L25*3)+(N25*4)+(P25*3)+(R25*2))/18,2)</f>
        <v>2.48</v>
      </c>
      <c r="W25" s="34" t="e">
        <f aca="false">remarks5(H25,J25,L25,N25,R25,LEFT(G$5,6),LEFT(I$5,6),LEFT(K$5,6),LEFT(M$5,6),LEFT(Q$5,6))</f>
        <v>#VALUE!</v>
      </c>
      <c r="X25" s="34" t="e">
        <f aca="false">STATUS(V25)</f>
        <v>#VALUE!</v>
      </c>
      <c r="Y25" s="30" t="n">
        <v>63</v>
      </c>
      <c r="Z25" s="31" t="n">
        <v>2.2</v>
      </c>
      <c r="AA25" s="30" t="n">
        <v>63</v>
      </c>
      <c r="AB25" s="31" t="n">
        <v>2.2</v>
      </c>
      <c r="AC25" s="30" t="n">
        <v>59</v>
      </c>
      <c r="AD25" s="31" t="n">
        <v>1.9</v>
      </c>
      <c r="AE25" s="30" t="n">
        <v>75</v>
      </c>
      <c r="AF25" s="31" t="n">
        <v>3.1</v>
      </c>
      <c r="AG25" s="30" t="n">
        <v>28</v>
      </c>
      <c r="AH25" s="31" t="n">
        <v>0</v>
      </c>
      <c r="AI25" s="32" t="e">
        <f aca="false">IF(AM25="PASS",Y25+AA25+AC25+AE25+AG25,"")</f>
        <v>#VALUE!</v>
      </c>
      <c r="AJ25" s="33" t="e">
        <f aca="false">IF(AI25="","",AI25/500*100)</f>
        <v>#VALUE!</v>
      </c>
      <c r="AK25" s="33" t="e">
        <f aca="false">IF(AM25="PASS",Ngrade(AJ25),"")</f>
        <v>#VALUE!</v>
      </c>
      <c r="AL25" s="33" t="n">
        <f aca="false">ROUND(((Z25*3)+(AB25*3)+(AD25*2)+(AF25*3)+(AH25*4))/15,2)</f>
        <v>1.75</v>
      </c>
      <c r="AM25" s="35" t="e">
        <f aca="false">remarks5(Z25,AB25,AD25,AF25,AH25,LEFT(Y$5,6),LEFT(AA$5,6),LEFT(AC$5,6),LEFT(AE$5,6),LEFT(AG$5,6))</f>
        <v>#VALUE!</v>
      </c>
      <c r="AN25" s="35" t="e">
        <f aca="false">STATUS(AL25)</f>
        <v>#VALUE!</v>
      </c>
      <c r="AO25" s="36" t="n">
        <f aca="false">(SUM(H25,J25,L25,P25,Z25,AB25,AF25)*3+SUM(N25,AH25)*4+SUM(R25,AD25)*2)/33</f>
        <v>2.14848484848485</v>
      </c>
      <c r="AP25" s="30" t="n">
        <v>62</v>
      </c>
      <c r="AQ25" s="31" t="n">
        <v>2.2</v>
      </c>
      <c r="AR25" s="30" t="n">
        <v>58</v>
      </c>
      <c r="AS25" s="31" t="n">
        <v>1.8</v>
      </c>
      <c r="AT25" s="30" t="n">
        <v>68</v>
      </c>
      <c r="AU25" s="31" t="n">
        <v>2.6</v>
      </c>
      <c r="AV25" s="30" t="n">
        <v>84</v>
      </c>
      <c r="AW25" s="31" t="n">
        <v>3.9</v>
      </c>
      <c r="AX25" s="30" t="n">
        <v>83</v>
      </c>
      <c r="AY25" s="31" t="n">
        <v>3.7</v>
      </c>
      <c r="AZ25" s="30" t="n">
        <v>57</v>
      </c>
      <c r="BA25" s="31" t="n">
        <v>1.7</v>
      </c>
      <c r="BB25" s="32" t="e">
        <f aca="false">IF(BF25="PASS",AP25+AR25+AT25+AV25++AX25+AZ25,"")</f>
        <v>#VALUE!</v>
      </c>
      <c r="BC25" s="33" t="e">
        <f aca="false">IF(BB25="","",BB25/600*100)</f>
        <v>#VALUE!</v>
      </c>
      <c r="BD25" s="32" t="e">
        <f aca="false">IF(BF25="PASS",Ngrade(BC25),"")</f>
        <v>#VALUE!</v>
      </c>
      <c r="BE25" s="33" t="n">
        <f aca="false">ROUND(((AQ25*3)+(AS25*3)+(AU25*3)+(AW25*3)+(AY25*3)+(BA25*3))/18,2)</f>
        <v>2.65</v>
      </c>
      <c r="BF25" s="34" t="e">
        <f aca="false">remarks6($AQ25,$AS25,$AU25,$AW25,$AY25,$BA25,LEFT($AP$5,6),LEFT($AR$5,6),LEFT($AT$5,6),LEFT($AV$5,6),LEFT($AX$5,6),LEFT($AZ$5,6))</f>
        <v>#VALUE!</v>
      </c>
      <c r="BG25" s="34" t="e">
        <f aca="false">STATUS(BE25)</f>
        <v>#VALUE!</v>
      </c>
      <c r="BH25" s="36" t="n">
        <f aca="false">(SUM(H25,J25,L25,P25,Z25,AB25,AF25,AQ25,AS25,AU25,AW25,AY25,BA25)*3+SUM(N25,AH25)*4+SUM(R25,AD25)*2)/51</f>
        <v>2.32549019607843</v>
      </c>
      <c r="BI25" s="30" t="n">
        <v>76</v>
      </c>
      <c r="BJ25" s="31" t="n">
        <v>3.1</v>
      </c>
      <c r="BK25" s="30" t="n">
        <v>55</v>
      </c>
      <c r="BL25" s="31" t="n">
        <v>1.5</v>
      </c>
      <c r="BM25" s="30" t="n">
        <v>87</v>
      </c>
      <c r="BN25" s="31" t="n">
        <v>4</v>
      </c>
      <c r="BO25" s="30" t="n">
        <v>86</v>
      </c>
      <c r="BP25" s="31" t="n">
        <v>4</v>
      </c>
      <c r="BQ25" s="30" t="n">
        <v>73</v>
      </c>
      <c r="BR25" s="31" t="n">
        <v>2.9</v>
      </c>
      <c r="BS25" s="32" t="e">
        <f aca="false">IF(BW25="PASS",BI25+BK25+BM25+BO25+BQ25,"")</f>
        <v>#VALUE!</v>
      </c>
      <c r="BT25" s="33" t="e">
        <f aca="false">IF(BS25="","",BS25/500*100)</f>
        <v>#VALUE!</v>
      </c>
      <c r="BU25" s="32" t="e">
        <f aca="false">IF(BW25="PASS",Ngrade(BT25),"")</f>
        <v>#VALUE!</v>
      </c>
      <c r="BV25" s="33" t="n">
        <f aca="false">ROUND(((BJ25*4)+(BL25*3)+(BN25*3)+(BP25*3)+(BR25*3))/16,2)</f>
        <v>3.1</v>
      </c>
      <c r="BW25" s="34" t="e">
        <f aca="false">remarks5(BJ25,BL25,BN25,BP25,BR25,LEFT(BI$5,6),LEFT(BK$5,6),LEFT(BM$5,6),LEFT(BO$5,6),LEFT(BQ$5,6))</f>
        <v>#VALUE!</v>
      </c>
      <c r="BX25" s="30"/>
      <c r="BY25" s="31"/>
      <c r="BZ25" s="30"/>
      <c r="CA25" s="31"/>
      <c r="CB25" s="30"/>
      <c r="CC25" s="31"/>
      <c r="CD25" s="30"/>
      <c r="CE25" s="31"/>
      <c r="CF25" s="30"/>
      <c r="CG25" s="31"/>
      <c r="CH25" s="30"/>
      <c r="CI25" s="31"/>
      <c r="CJ25" s="32" t="e">
        <f aca="false">IF(CN25="PASS",BX25+BZ25+CB25+CD25+CF25+CH25,"")</f>
        <v>#REF!</v>
      </c>
      <c r="CK25" s="37" t="e">
        <f aca="false">IF(CJ25="","",CJ25/600*100)</f>
        <v>#REF!</v>
      </c>
      <c r="CL25" s="32" t="e">
        <f aca="false">IF(CN25="PASS",Ngrade(CK25),"")</f>
        <v>#REF!</v>
      </c>
      <c r="CM25" s="33" t="e">
        <f aca="false">IF(CJ25="","",((BY25)*3+(CA25)*3+(CC25)*3+(CE25)*3+(CG25)*3+(CI25)*3)/18)</f>
        <v>#REF!</v>
      </c>
      <c r="CN25" s="34" t="e">
        <f aca="false">remarks6(BY25,CA25,CC25,CE25,CG25,CI25,LEFT($G$5,6),LEFT($I$5,6),LEFT($K$5,6),LEFT($M$5,6),LEFT($O$5,6),LEFT(#REF!,6))</f>
        <v>#REF!</v>
      </c>
      <c r="CO25" s="30"/>
      <c r="CP25" s="31"/>
      <c r="CQ25" s="30"/>
      <c r="CR25" s="31"/>
      <c r="CS25" s="30"/>
      <c r="CT25" s="31"/>
      <c r="CU25" s="30"/>
      <c r="CV25" s="31"/>
      <c r="CW25" s="30"/>
      <c r="CX25" s="31"/>
      <c r="CY25" s="32" t="e">
        <f aca="false">IF(DC25="PASS",CO25+CQ25+CS25+CU25+CW25,"")</f>
        <v>#VALUE!</v>
      </c>
      <c r="CZ25" s="37" t="e">
        <f aca="false">IF(CY25="","",CY25/500*100)</f>
        <v>#VALUE!</v>
      </c>
      <c r="DA25" s="32" t="e">
        <f aca="false">IF(DC25="PASS",Ngrade(CZ25),"")</f>
        <v>#VALUE!</v>
      </c>
      <c r="DB25" s="33" t="e">
        <f aca="false">IF(CY25="","",((CP25)*3+(CR25)*3+(CT25)*3+(CV25)*3+(CX25)*3)/15)</f>
        <v>#VALUE!</v>
      </c>
      <c r="DC25" s="34" t="e">
        <f aca="false">remarks5(CP25,CR25,CT25,CV25,CX25,LEFT(CO$5,6),LEFT(CQ$5,6),LEFT(CS$5,6),LEFT(CU$5,6),LEFT(CW$5,6))</f>
        <v>#VALUE!</v>
      </c>
      <c r="DD25" s="30"/>
      <c r="DE25" s="31"/>
      <c r="DF25" s="30"/>
      <c r="DG25" s="31"/>
      <c r="DH25" s="30"/>
      <c r="DI25" s="31"/>
      <c r="DJ25" s="30"/>
      <c r="DK25" s="31"/>
      <c r="DL25" s="32" t="e">
        <f aca="false">IF(DP25="PASS",DD25+DF25+DH25+DJ25,"")</f>
        <v>#VALUE!</v>
      </c>
      <c r="DM25" s="37" t="e">
        <f aca="false">IF(DL25="","",DL25/400*100)</f>
        <v>#VALUE!</v>
      </c>
      <c r="DN25" s="32" t="e">
        <f aca="false">IF(DP25="PASS",Ngrade(DM25),"")</f>
        <v>#VALUE!</v>
      </c>
      <c r="DO25" s="33" t="e">
        <f aca="false">IF(DL25="","",((DE25)*3+(DG25)*3+(DI25)*3+(DK25)*3)/12)</f>
        <v>#VALUE!</v>
      </c>
      <c r="DP25" s="34" t="e">
        <f aca="false">remark4(DE25,DG25,DI25,DK25,LEFT(DD$5,6),LEFT(DF$5,6),LEFT(DH$5,6),LEFT(DJ$5,6))</f>
        <v>#VALUE!</v>
      </c>
      <c r="DQ25" s="30"/>
      <c r="DR25" s="31"/>
      <c r="DS25" s="30"/>
      <c r="DT25" s="31"/>
      <c r="DU25" s="30"/>
      <c r="DV25" s="31"/>
      <c r="DW25" s="30"/>
      <c r="DX25" s="31"/>
      <c r="DY25" s="30"/>
      <c r="DZ25" s="31"/>
      <c r="EA25" s="32" t="e">
        <f aca="false">IF(EE25="PASS",DQ25+DS25+DU25+DW25+DY25,"")</f>
        <v>#VALUE!</v>
      </c>
      <c r="EB25" s="37" t="e">
        <f aca="false">IF(EA25="","",EA25/500*100)</f>
        <v>#VALUE!</v>
      </c>
      <c r="EC25" s="32" t="e">
        <f aca="false">IF(EE25="PASS",Ngrade(EB25),"")</f>
        <v>#VALUE!</v>
      </c>
      <c r="ED25" s="33" t="e">
        <f aca="false">IF(EA25="","",((DR25)*3+(DT25)*3+(DV25)*3+(DX25)*3+(DZ25)*6)/18)</f>
        <v>#VALUE!</v>
      </c>
      <c r="EE25" s="34" t="e">
        <f aca="false">remarks5(DR25,DT25,DV25,DX25,DZ25,LEFT(DQ$5,6),LEFT(DS$5,6),LEFT(DU$5,6),LEFT(DW$5,6),LEFT(DY$5,6))</f>
        <v>#VALUE!</v>
      </c>
      <c r="EF25" s="34" t="e">
        <f aca="false">STATUS(BV25)</f>
        <v>#VALUE!</v>
      </c>
      <c r="EG25" s="36" t="n">
        <f aca="false">(SUM(H25,J25,L25,P25,Z25,AB25,AF25,AQ25,AS25,AU25,AW25,AY25,BA25,BL25,BN25,BP25,BR25)*3+SUM(N25,AH25,BJ25)*4+SUM(R25,AD25)*2)/67</f>
        <v>2.51044776119403</v>
      </c>
      <c r="EH25" s="30" t="n">
        <v>86</v>
      </c>
      <c r="EI25" s="31" t="n">
        <v>4</v>
      </c>
      <c r="EJ25" s="30" t="n">
        <v>54</v>
      </c>
      <c r="EK25" s="31" t="n">
        <v>1.4</v>
      </c>
      <c r="EL25" s="30" t="n">
        <v>60</v>
      </c>
      <c r="EM25" s="31" t="n">
        <v>2</v>
      </c>
      <c r="EN25" s="30" t="n">
        <v>78</v>
      </c>
      <c r="EO25" s="31" t="n">
        <v>3.2</v>
      </c>
      <c r="EP25" s="30" t="n">
        <v>60</v>
      </c>
      <c r="EQ25" s="31" t="n">
        <v>2</v>
      </c>
      <c r="ER25" s="32" t="e">
        <f aca="false">IF(EV25="PASS",EH25+EJ25+EL25+EN25+EP25,"")</f>
        <v>#VALUE!</v>
      </c>
      <c r="ES25" s="33" t="e">
        <f aca="false">IF(ER25="","",ER25/500*100)</f>
        <v>#VALUE!</v>
      </c>
      <c r="ET25" s="32" t="e">
        <f aca="false">IF(EV25="PASS",Ngrade(ES25),"")</f>
        <v>#VALUE!</v>
      </c>
      <c r="EU25" s="33" t="n">
        <f aca="false">ROUND(((EI25*3)+(EK25*4)+(EM25*3)+(EO25*3)+(EQ25*3))/16,2)</f>
        <v>2.45</v>
      </c>
      <c r="EV25" s="34" t="e">
        <f aca="false">remarks5(EI25,EK25,EM25,EO25,EQ25,LEFT(EH$5,6),LEFT(EJ$5,6),LEFT(EL$5,6),LEFT(EN$5,6),LEFT(EP$5,6))</f>
        <v>#VALUE!</v>
      </c>
      <c r="EW25" s="38" t="e">
        <f aca="false">STATUS(EU25)</f>
        <v>#VALUE!</v>
      </c>
      <c r="EX25" s="36" t="n">
        <f aca="false">((H25+J25+L25+P25+Z25+AB25+AF25+AQ25+AS25+AU25+AW25+AY25+BA25+BL25+BN25+BP25+BR25+EI25+EM25+EO25+EQ25)*3+SUM(R25,AD25)*2+SUM(N25,AH25,BJ25,EK25)*4)/83</f>
        <v>2.49879518072289</v>
      </c>
      <c r="EY25" s="30" t="n">
        <v>80</v>
      </c>
      <c r="EZ25" s="31" t="n">
        <v>3.4</v>
      </c>
      <c r="FA25" s="30" t="n">
        <v>82</v>
      </c>
      <c r="FB25" s="31" t="n">
        <v>3.6</v>
      </c>
      <c r="FC25" s="30" t="n">
        <v>90</v>
      </c>
      <c r="FD25" s="31" t="n">
        <v>4</v>
      </c>
      <c r="FE25" s="30" t="n">
        <v>59</v>
      </c>
      <c r="FF25" s="31" t="n">
        <v>1.9</v>
      </c>
      <c r="FG25" s="30" t="n">
        <v>10</v>
      </c>
      <c r="FH25" s="31" t="n">
        <v>0</v>
      </c>
      <c r="FI25" s="32" t="e">
        <f aca="false">IF(FM25="PASS",EY25+FA25+FC25+FE25+FG25,"")</f>
        <v>#VALUE!</v>
      </c>
      <c r="FJ25" s="33" t="e">
        <f aca="false">IF(FI25="","",FI25/500*100)</f>
        <v>#VALUE!</v>
      </c>
      <c r="FK25" s="32" t="e">
        <f aca="false">IF(FM25="PASS",Ngrade(FJ25),"")</f>
        <v>#VALUE!</v>
      </c>
      <c r="FL25" s="33" t="n">
        <f aca="false">ROUND(((EZ25*3)+(FB25*3)+(FD25*3)+(FF25*3)+(FH25*3))/15,2)</f>
        <v>2.58</v>
      </c>
      <c r="FM25" s="34" t="e">
        <f aca="false">remarks5(EZ25,FB25,FD25,FF25,FH25,LEFT(EY$5,6),LEFT(FA$5,6),LEFT(FC$5,6),LEFT(FE$5,6),LEFT(FG$5,6))</f>
        <v>#VALUE!</v>
      </c>
      <c r="FN25" s="38" t="e">
        <f aca="false">STATUS(FL25)</f>
        <v>#VALUE!</v>
      </c>
      <c r="FO25" s="36" t="n">
        <f aca="false">((H25+J25+L25+P25+Z25+AB25+AF25+AQ25+AS25+AU25+AW25+AY25+BA25+BL25+BN25+BP25+BR25+EI25+EM25+EO25+EQ25+EZ25+FB25+FD25+FF25+FH25)*3+SUM(R25,AD25)*2+SUM(N25,AH25,BJ25,EK25)*4)/98</f>
        <v>2.51122448979592</v>
      </c>
      <c r="FP25" s="30" t="n">
        <v>55</v>
      </c>
      <c r="FQ25" s="31" t="n">
        <v>1.5</v>
      </c>
      <c r="FR25" s="30" t="n">
        <v>60</v>
      </c>
      <c r="FS25" s="31" t="n">
        <v>2</v>
      </c>
      <c r="FT25" s="30" t="n">
        <v>70</v>
      </c>
      <c r="FU25" s="31" t="n">
        <v>2.8</v>
      </c>
      <c r="FV25" s="30" t="n">
        <v>32</v>
      </c>
      <c r="FW25" s="31" t="n">
        <v>0</v>
      </c>
      <c r="FX25" s="30" t="n">
        <v>50</v>
      </c>
      <c r="FY25" s="31" t="n">
        <v>1</v>
      </c>
      <c r="FZ25" s="32" t="e">
        <f aca="false">IF(GD25="PASS",FP25+FR25+FT25+FV25+FX25,"")</f>
        <v>#VALUE!</v>
      </c>
      <c r="GA25" s="33" t="e">
        <f aca="false">IF(FZ25="","",FZ25/500*100)</f>
        <v>#VALUE!</v>
      </c>
      <c r="GB25" s="32" t="e">
        <f aca="false">IF(GD25="PASS",Ngrade(GA25),"")</f>
        <v>#VALUE!</v>
      </c>
      <c r="GC25" s="33" t="n">
        <f aca="false">ROUND(((FQ25*3)+(FS25*3)+(FU25*3)+(FW25*3)+(FY25*4))/16,2)</f>
        <v>1.43</v>
      </c>
      <c r="GD25" s="34" t="e">
        <f aca="false">remarks5(FQ25,FS25,FU25,FW25,FY25,LEFT(FP$5,6),LEFT(FR$5,6),LEFT(FT$5,6),LEFT(FV$5,6),LEFT(FX$5,6))</f>
        <v>#VALUE!</v>
      </c>
      <c r="GE25" s="38" t="e">
        <f aca="false">STATUS(GC25)</f>
        <v>#VALUE!</v>
      </c>
      <c r="GF25" s="36" t="n">
        <f aca="false">((H25+J25+L25+P25+Z25+AB25+AF25+AQ25+AS25+AU25+AW25+AY25+BA25+BL25+BN25+BP25+BR25+EI25+EM25+EO25+EQ25+EZ25+FB25+FD25+FF25+FH25+FQ25+FS25+FU25+FW25)*3+SUM(R25,AD25)*2+SUM(N25,AH25,BJ25,EK25,FY25)*4)/114</f>
        <v>2.35964912280702</v>
      </c>
      <c r="GG25" s="30" t="n">
        <v>60</v>
      </c>
      <c r="GH25" s="31" t="n">
        <v>2</v>
      </c>
      <c r="GI25" s="30" t="n">
        <v>55</v>
      </c>
      <c r="GJ25" s="31" t="n">
        <v>1.5</v>
      </c>
      <c r="GK25" s="30" t="n">
        <v>53</v>
      </c>
      <c r="GL25" s="31" t="n">
        <v>1.3</v>
      </c>
      <c r="GM25" s="30" t="n">
        <v>44</v>
      </c>
      <c r="GN25" s="31" t="n">
        <v>0</v>
      </c>
      <c r="GO25" s="30" t="n">
        <v>60</v>
      </c>
      <c r="GP25" s="31" t="n">
        <v>2</v>
      </c>
      <c r="GQ25" s="32" t="e">
        <f aca="false">IF(GU25="PASS",GG25+GI25+GK25+GM25+GO25,"")</f>
        <v>#VALUE!</v>
      </c>
      <c r="GR25" s="33" t="e">
        <f aca="false">IF(GQ25="","",GQ25/500*100)</f>
        <v>#VALUE!</v>
      </c>
      <c r="GS25" s="32" t="e">
        <f aca="false">IF(GU25="PASS",Ngrade(GR25),"")</f>
        <v>#VALUE!</v>
      </c>
      <c r="GT25" s="33" t="n">
        <f aca="false">ROUND(((GH25*3)+(GJ25*3)+(GL25*3)+(GN25*3)+(GP25*6))/18,2)</f>
        <v>1.47</v>
      </c>
      <c r="GU25" s="34" t="e">
        <f aca="false">remarks5(GH25,GJ25,GL25,GN25,GP25,LEFT(GG$5,6),LEFT(GI$5,6),LEFT(GK$5,6),LEFT(GM$5,6),LEFT(GO$5,6))</f>
        <v>#VALUE!</v>
      </c>
      <c r="GV25" s="38" t="e">
        <f aca="false">STATUS(GT25)</f>
        <v>#VALUE!</v>
      </c>
      <c r="GW25" s="39" t="e">
        <f aca="false">IF(AND(W25="PASS",AM25="PASS",BF25="PASS",BW25="PASS",EV25="PASS",FM25="PASS",GD25="PASS",GU25="PASS"),S25+AI25+BB25+BS25+ER25+FI25+FZ25+GQ25,"")</f>
        <v>#VALUE!</v>
      </c>
      <c r="GX25" s="19" t="e">
        <f aca="false">IF(GW25="","",GW25/4150*100)</f>
        <v>#VALUE!</v>
      </c>
      <c r="GY25" s="39" t="e">
        <f aca="false">IF(HA25="PASS",Ngrade(GX25),"")</f>
        <v>#VALUE!</v>
      </c>
      <c r="GZ25" s="19" t="n">
        <f aca="false">((H25+J25+L25+P25+Z25+AB25+AF25+AQ25+AS25+AU25+AW25+AY25+BA25+BL25+BN25+BP25+BR25+EI25+EM25+EO25+EQ25+EZ25+FB25+FD25+FF25+FH25+FQ25+FS25+FU25+FW25+GH25+GJ25+GL25+GN25)*3+SUM(R25,AD25)*2+SUM(N25,AH25,BJ25,EK25,FY25)*4+SUM(GP25)*6)/132</f>
        <v>2.23787878787879</v>
      </c>
      <c r="HA25" s="19" t="e">
        <f aca="false">IF(GX25="","FAIL","PASS")</f>
        <v>#VALUE!</v>
      </c>
      <c r="HB25" s="19" t="e">
        <f aca="false">STATUS2008(V25,AO25,BH25,EG25,EX25,FO25,GF25,GZ25)</f>
        <v>#VALUE!</v>
      </c>
      <c r="HC25" s="40"/>
    </row>
    <row r="26" s="8" customFormat="true" ht="21" hidden="false" customHeight="false" outlineLevel="0" collapsed="false">
      <c r="A26" s="45" t="s">
        <v>122</v>
      </c>
      <c r="B26" s="46" t="s">
        <v>123</v>
      </c>
      <c r="C26" s="46" t="s">
        <v>124</v>
      </c>
      <c r="D26" s="41"/>
      <c r="E26" s="28"/>
      <c r="F26" s="42"/>
      <c r="G26" s="30" t="n">
        <v>55</v>
      </c>
      <c r="H26" s="31" t="n">
        <v>1.5</v>
      </c>
      <c r="I26" s="30" t="n">
        <v>56</v>
      </c>
      <c r="J26" s="31" t="n">
        <v>1.6</v>
      </c>
      <c r="K26" s="30" t="n">
        <v>50</v>
      </c>
      <c r="L26" s="31" t="n">
        <v>1</v>
      </c>
      <c r="M26" s="30" t="n">
        <v>54</v>
      </c>
      <c r="N26" s="31" t="n">
        <v>1.4</v>
      </c>
      <c r="O26" s="30" t="n">
        <v>51</v>
      </c>
      <c r="P26" s="31" t="n">
        <v>1.1</v>
      </c>
      <c r="Q26" s="30" t="n">
        <v>41</v>
      </c>
      <c r="R26" s="31" t="n">
        <v>3.6</v>
      </c>
      <c r="S26" s="32" t="e">
        <f aca="false">IF(W26="PASS",G26+I26+K26+M26+O26+Q26,"")</f>
        <v>#VALUE!</v>
      </c>
      <c r="T26" s="33" t="e">
        <f aca="false">IF(S26="","",S26/550*100)</f>
        <v>#VALUE!</v>
      </c>
      <c r="U26" s="32" t="e">
        <f aca="false">IF(W26="PASS",Ngrade(T26),"")</f>
        <v>#VALUE!</v>
      </c>
      <c r="V26" s="33" t="n">
        <f aca="false">ROUND(((H26*3)+(J26*3)+(L26*3)+(N26*4)+(P26*3)+(R26*2))/18,2)</f>
        <v>1.58</v>
      </c>
      <c r="W26" s="34" t="e">
        <f aca="false">remarks5(H26,J26,L26,N26,R26,LEFT(G$5,6),LEFT(I$5,6),LEFT(K$5,6),LEFT(M$5,6),LEFT(Q$5,6))</f>
        <v>#VALUE!</v>
      </c>
      <c r="X26" s="34" t="e">
        <f aca="false">STATUS(V26)</f>
        <v>#VALUE!</v>
      </c>
      <c r="Y26" s="30" t="n">
        <v>50</v>
      </c>
      <c r="Z26" s="31" t="n">
        <v>1</v>
      </c>
      <c r="AA26" s="30" t="n">
        <v>54</v>
      </c>
      <c r="AB26" s="31" t="n">
        <v>1.4</v>
      </c>
      <c r="AC26" s="30" t="n">
        <v>67</v>
      </c>
      <c r="AD26" s="31" t="n">
        <v>2.5</v>
      </c>
      <c r="AE26" s="30" t="n">
        <v>56</v>
      </c>
      <c r="AF26" s="31" t="n">
        <v>1.6</v>
      </c>
      <c r="AG26" s="30" t="n">
        <v>55</v>
      </c>
      <c r="AH26" s="31" t="n">
        <v>1.5</v>
      </c>
      <c r="AI26" s="32" t="e">
        <f aca="false">IF(AM26="PASS",Y26+AA26+AC26+AE26+AG26,"")</f>
        <v>#VALUE!</v>
      </c>
      <c r="AJ26" s="33" t="e">
        <f aca="false">IF(AI26="","",AI26/500*100)</f>
        <v>#VALUE!</v>
      </c>
      <c r="AK26" s="33" t="e">
        <f aca="false">IF(AM26="PASS",Ngrade(AJ26),"")</f>
        <v>#VALUE!</v>
      </c>
      <c r="AL26" s="33" t="n">
        <f aca="false">ROUND(((Z26*3)+(AB26*3)+(AD26*2)+(AF26*3)+(AH26*4))/15,2)</f>
        <v>1.53</v>
      </c>
      <c r="AM26" s="35" t="e">
        <f aca="false">remarks5(Z26,AB26,AD26,AF26,AH26,LEFT(Y$5,6),LEFT(AA$5,6),LEFT(AC$5,6),LEFT(AE$5,6),LEFT(AG$5,6))</f>
        <v>#VALUE!</v>
      </c>
      <c r="AN26" s="35" t="e">
        <f aca="false">STATUS(AL26)</f>
        <v>#VALUE!</v>
      </c>
      <c r="AO26" s="36" t="n">
        <f aca="false">(SUM(H26,J26,L26,P26,Z26,AB26,AF26)*3+SUM(N26,AH26)*4+SUM(R26,AD26)*2)/33</f>
        <v>1.55757575757576</v>
      </c>
      <c r="AP26" s="30" t="n">
        <v>50</v>
      </c>
      <c r="AQ26" s="31" t="n">
        <v>1</v>
      </c>
      <c r="AR26" s="30" t="n">
        <v>63</v>
      </c>
      <c r="AS26" s="31" t="n">
        <v>2.2</v>
      </c>
      <c r="AT26" s="30" t="n">
        <v>60</v>
      </c>
      <c r="AU26" s="31" t="n">
        <v>2</v>
      </c>
      <c r="AV26" s="47" t="n">
        <v>53</v>
      </c>
      <c r="AW26" s="31" t="n">
        <v>1.3</v>
      </c>
      <c r="AX26" s="47" t="n">
        <v>50</v>
      </c>
      <c r="AY26" s="31" t="n">
        <v>1</v>
      </c>
      <c r="AZ26" s="30" t="n">
        <v>56</v>
      </c>
      <c r="BA26" s="31" t="n">
        <v>1.6</v>
      </c>
      <c r="BB26" s="32" t="e">
        <f aca="false">IF(BF26="PASS",AP26+AR26+AT26+AV26++AX26+AZ26,"")</f>
        <v>#VALUE!</v>
      </c>
      <c r="BC26" s="33" t="e">
        <f aca="false">IF(BB26="","",BB26/600*100)</f>
        <v>#VALUE!</v>
      </c>
      <c r="BD26" s="32" t="e">
        <f aca="false">IF(BF26="PASS",Ngrade(BC26),"")</f>
        <v>#VALUE!</v>
      </c>
      <c r="BE26" s="33" t="n">
        <f aca="false">ROUND(((AQ26*3)+(AS26*3)+(AU26*3)+(AW26*3)+(AY26*3)+(BA26*3))/18,2)</f>
        <v>1.52</v>
      </c>
      <c r="BF26" s="34" t="e">
        <f aca="false">remarks6($AQ26,$AS26,$AU26,$AW26,$AY26,$BA26,LEFT($AP$5,6),LEFT($AR$5,6),LEFT($AT$5,6),LEFT($AV$5,6),LEFT($AX$5,6),LEFT($AZ$5,6))</f>
        <v>#VALUE!</v>
      </c>
      <c r="BG26" s="34" t="e">
        <f aca="false">STATUS(BE26)</f>
        <v>#VALUE!</v>
      </c>
      <c r="BH26" s="36" t="n">
        <f aca="false">(SUM(H26,J26,L26,P26,Z26,AB26,AF26,AQ26,AS26,AU26,AW26,AY26,BA26)*3+SUM(N26,AH26)*4+SUM(R26,AD26)*2)/51</f>
        <v>1.54313725490196</v>
      </c>
      <c r="BI26" s="30" t="n">
        <v>72</v>
      </c>
      <c r="BJ26" s="31" t="n">
        <v>2.9</v>
      </c>
      <c r="BK26" s="30" t="n">
        <v>50</v>
      </c>
      <c r="BL26" s="31" t="n">
        <v>1</v>
      </c>
      <c r="BM26" s="30" t="n">
        <v>75</v>
      </c>
      <c r="BN26" s="31" t="n">
        <v>3.1</v>
      </c>
      <c r="BO26" s="30" t="n">
        <v>86</v>
      </c>
      <c r="BP26" s="31" t="n">
        <v>4</v>
      </c>
      <c r="BQ26" s="30" t="n">
        <v>77</v>
      </c>
      <c r="BR26" s="31" t="n">
        <v>3.2</v>
      </c>
      <c r="BS26" s="32" t="e">
        <f aca="false">IF(BW26="PASS",BI26+BK26+BM26+BO26+BQ26,"")</f>
        <v>#VALUE!</v>
      </c>
      <c r="BT26" s="33" t="e">
        <f aca="false">IF(BS26="","",BS26/500*100)</f>
        <v>#VALUE!</v>
      </c>
      <c r="BU26" s="32" t="e">
        <f aca="false">IF(BW26="PASS",Ngrade(BT26),"")</f>
        <v>#VALUE!</v>
      </c>
      <c r="BV26" s="33" t="n">
        <f aca="false">ROUND(((BJ26*4)+(BL26*3)+(BN26*3)+(BP26*3)+(BR26*3))/16,2)</f>
        <v>2.84</v>
      </c>
      <c r="BW26" s="34" t="e">
        <f aca="false">remarks5(BJ26,BL26,BN26,BP26,BR26,LEFT(BI$5,6),LEFT(BK$5,6),LEFT(BM$5,6),LEFT(BO$5,6),LEFT(BQ$5,6))</f>
        <v>#VALUE!</v>
      </c>
      <c r="BX26" s="30"/>
      <c r="BY26" s="31"/>
      <c r="BZ26" s="30"/>
      <c r="CA26" s="31"/>
      <c r="CB26" s="30"/>
      <c r="CC26" s="31"/>
      <c r="CD26" s="30"/>
      <c r="CE26" s="31"/>
      <c r="CF26" s="30"/>
      <c r="CG26" s="31"/>
      <c r="CH26" s="30"/>
      <c r="CI26" s="31"/>
      <c r="CJ26" s="32" t="e">
        <f aca="false">IF(CN26="PASS",BX26+BZ26+CB26+CD26+CF26+CH26,"")</f>
        <v>#REF!</v>
      </c>
      <c r="CK26" s="37" t="e">
        <f aca="false">IF(CJ26="","",CJ26/600*100)</f>
        <v>#REF!</v>
      </c>
      <c r="CL26" s="32" t="e">
        <f aca="false">IF(CN26="PASS",Ngrade(CK26),"")</f>
        <v>#REF!</v>
      </c>
      <c r="CM26" s="33" t="e">
        <f aca="false">IF(CJ26="","",((BY26)*3+(CA26)*3+(CC26)*3+(CE26)*3+(CG26)*3+(CI26)*3)/18)</f>
        <v>#REF!</v>
      </c>
      <c r="CN26" s="34" t="e">
        <f aca="false">remarks6(BY26,CA26,CC26,CE26,CG26,CI26,LEFT($G$5,6),LEFT($I$5,6),LEFT($K$5,6),LEFT($M$5,6),LEFT($O$5,6),LEFT(#REF!,6))</f>
        <v>#REF!</v>
      </c>
      <c r="CO26" s="30"/>
      <c r="CP26" s="31"/>
      <c r="CQ26" s="30"/>
      <c r="CR26" s="31"/>
      <c r="CS26" s="30"/>
      <c r="CT26" s="31"/>
      <c r="CU26" s="30"/>
      <c r="CV26" s="31"/>
      <c r="CW26" s="30"/>
      <c r="CX26" s="31"/>
      <c r="CY26" s="32" t="e">
        <f aca="false">IF(DC26="PASS",CO26+CQ26+CS26+CU26+CW26,"")</f>
        <v>#VALUE!</v>
      </c>
      <c r="CZ26" s="37" t="e">
        <f aca="false">IF(CY26="","",CY26/500*100)</f>
        <v>#VALUE!</v>
      </c>
      <c r="DA26" s="32" t="e">
        <f aca="false">IF(DC26="PASS",Ngrade(CZ26),"")</f>
        <v>#VALUE!</v>
      </c>
      <c r="DB26" s="33" t="e">
        <f aca="false">IF(CY26="","",((CP26)*3+(CR26)*3+(CT26)*3+(CV26)*3+(CX26)*3)/15)</f>
        <v>#VALUE!</v>
      </c>
      <c r="DC26" s="34" t="e">
        <f aca="false">remarks5(CP26,CR26,CT26,CV26,CX26,LEFT(CO$5,6),LEFT(CQ$5,6),LEFT(CS$5,6),LEFT(CU$5,6),LEFT(CW$5,6))</f>
        <v>#VALUE!</v>
      </c>
      <c r="DD26" s="30"/>
      <c r="DE26" s="31"/>
      <c r="DF26" s="30"/>
      <c r="DG26" s="31"/>
      <c r="DH26" s="30"/>
      <c r="DI26" s="31"/>
      <c r="DJ26" s="30"/>
      <c r="DK26" s="31"/>
      <c r="DL26" s="32" t="e">
        <f aca="false">IF(DP26="PASS",DD26+DF26+DH26+DJ26,"")</f>
        <v>#VALUE!</v>
      </c>
      <c r="DM26" s="37" t="e">
        <f aca="false">IF(DL26="","",DL26/400*100)</f>
        <v>#VALUE!</v>
      </c>
      <c r="DN26" s="32" t="e">
        <f aca="false">IF(DP26="PASS",Ngrade(DM26),"")</f>
        <v>#VALUE!</v>
      </c>
      <c r="DO26" s="33" t="e">
        <f aca="false">IF(DL26="","",((DE26)*3+(DG26)*3+(DI26)*3+(DK26)*3)/12)</f>
        <v>#VALUE!</v>
      </c>
      <c r="DP26" s="34" t="e">
        <f aca="false">remark4(DE26,DG26,DI26,DK26,LEFT(DD$5,6),LEFT(DF$5,6),LEFT(DH$5,6),LEFT(DJ$5,6))</f>
        <v>#VALUE!</v>
      </c>
      <c r="DQ26" s="30"/>
      <c r="DR26" s="31"/>
      <c r="DS26" s="30"/>
      <c r="DT26" s="31"/>
      <c r="DU26" s="30"/>
      <c r="DV26" s="31"/>
      <c r="DW26" s="30"/>
      <c r="DX26" s="31"/>
      <c r="DY26" s="30"/>
      <c r="DZ26" s="31"/>
      <c r="EA26" s="32" t="e">
        <f aca="false">IF(EE26="PASS",DQ26+DS26+DU26+DW26+DY26,"")</f>
        <v>#VALUE!</v>
      </c>
      <c r="EB26" s="37" t="e">
        <f aca="false">IF(EA26="","",EA26/500*100)</f>
        <v>#VALUE!</v>
      </c>
      <c r="EC26" s="32" t="e">
        <f aca="false">IF(EE26="PASS",Ngrade(EB26),"")</f>
        <v>#VALUE!</v>
      </c>
      <c r="ED26" s="33" t="e">
        <f aca="false">IF(EA26="","",((DR26)*3+(DT26)*3+(DV26)*3+(DX26)*3+(DZ26)*6)/18)</f>
        <v>#VALUE!</v>
      </c>
      <c r="EE26" s="34" t="e">
        <f aca="false">remarks5(DR26,DT26,DV26,DX26,DZ26,LEFT(DQ$5,6),LEFT(DS$5,6),LEFT(DU$5,6),LEFT(DW$5,6),LEFT(DY$5,6))</f>
        <v>#VALUE!</v>
      </c>
      <c r="EF26" s="34" t="e">
        <f aca="false">STATUS(BV26)</f>
        <v>#VALUE!</v>
      </c>
      <c r="EG26" s="36" t="n">
        <f aca="false">(SUM(H26,J26,L26,P26,Z26,AB26,AF26,AQ26,AS26,AU26,AW26,AY26,BA26,BL26,BN26,BP26,BR26)*3+SUM(N26,AH26,BJ26)*4+SUM(R26,AD26)*2)/67</f>
        <v>1.85373134328358</v>
      </c>
      <c r="EH26" s="30" t="n">
        <v>76</v>
      </c>
      <c r="EI26" s="31" t="n">
        <v>3.1</v>
      </c>
      <c r="EJ26" s="30" t="n">
        <v>70</v>
      </c>
      <c r="EK26" s="31" t="n">
        <v>2.8</v>
      </c>
      <c r="EL26" s="30" t="n">
        <v>60</v>
      </c>
      <c r="EM26" s="31" t="n">
        <v>2</v>
      </c>
      <c r="EN26" s="30" t="n">
        <v>76</v>
      </c>
      <c r="EO26" s="31" t="n">
        <v>3.1</v>
      </c>
      <c r="EP26" s="30" t="n">
        <v>50</v>
      </c>
      <c r="EQ26" s="31" t="n">
        <v>1</v>
      </c>
      <c r="ER26" s="32" t="e">
        <f aca="false">IF(EV26="PASS",EH26+EJ26+EL26+EN26+EP26,"")</f>
        <v>#VALUE!</v>
      </c>
      <c r="ES26" s="33" t="e">
        <f aca="false">IF(ER26="","",ER26/500*100)</f>
        <v>#VALUE!</v>
      </c>
      <c r="ET26" s="32" t="e">
        <f aca="false">IF(EV26="PASS",Ngrade(ES26),"")</f>
        <v>#VALUE!</v>
      </c>
      <c r="EU26" s="33" t="n">
        <f aca="false">ROUND(((EI26*3)+(EK26*4)+(EM26*3)+(EO26*3)+(EQ26*3))/16,2)</f>
        <v>2.43</v>
      </c>
      <c r="EV26" s="34" t="e">
        <f aca="false">remarks5(EI26,EK26,EM26,EO26,EQ26,LEFT(EH$5,6),LEFT(EJ$5,6),LEFT(EL$5,6),LEFT(EN$5,6),LEFT(EP$5,6))</f>
        <v>#VALUE!</v>
      </c>
      <c r="EW26" s="38" t="e">
        <f aca="false">STATUS(EU26)</f>
        <v>#VALUE!</v>
      </c>
      <c r="EX26" s="36" t="n">
        <f aca="false">((H26+J26+L26+P26+Z26+AB26+AF26+AQ26+AS26+AU26+AW26+AY26+BA26+BL26+BN26+BP26+BR26+EI26+EM26+EO26+EQ26)*3+SUM(R26,AD26)*2+SUM(N26,AH26,BJ26,EK26)*4)/83</f>
        <v>1.96385542168675</v>
      </c>
      <c r="EY26" s="30" t="n">
        <v>75</v>
      </c>
      <c r="EZ26" s="31" t="n">
        <v>3.1</v>
      </c>
      <c r="FA26" s="30" t="n">
        <v>68</v>
      </c>
      <c r="FB26" s="31" t="n">
        <v>2.6</v>
      </c>
      <c r="FC26" s="30" t="n">
        <v>85</v>
      </c>
      <c r="FD26" s="31" t="n">
        <v>4</v>
      </c>
      <c r="FE26" s="30" t="n">
        <v>50</v>
      </c>
      <c r="FF26" s="31" t="n">
        <v>1</v>
      </c>
      <c r="FG26" s="30" t="n">
        <v>51</v>
      </c>
      <c r="FH26" s="31" t="n">
        <v>1.1</v>
      </c>
      <c r="FI26" s="32" t="e">
        <f aca="false">IF(FM26="PASS",EY26+FA26+FC26+FE26+FG26,"")</f>
        <v>#VALUE!</v>
      </c>
      <c r="FJ26" s="33" t="e">
        <f aca="false">IF(FI26="","",FI26/500*100)</f>
        <v>#VALUE!</v>
      </c>
      <c r="FK26" s="32" t="e">
        <f aca="false">IF(FM26="PASS",Ngrade(FJ26),"")</f>
        <v>#VALUE!</v>
      </c>
      <c r="FL26" s="33" t="n">
        <f aca="false">ROUND(((EZ26*3)+(FB26*3)+(FD26*3)+(FF26*3)+(FH26*3))/15,2)</f>
        <v>2.36</v>
      </c>
      <c r="FM26" s="34" t="e">
        <f aca="false">remarks5(EZ26,FB26,FD26,FF26,FH26,LEFT(EY$5,6),LEFT(FA$5,6),LEFT(FC$5,6),LEFT(FE$5,6),LEFT(FG$5,6))</f>
        <v>#VALUE!</v>
      </c>
      <c r="FN26" s="38" t="e">
        <f aca="false">STATUS(FL26)</f>
        <v>#VALUE!</v>
      </c>
      <c r="FO26" s="36" t="n">
        <f aca="false">((H26+J26+L26+P26+Z26+AB26+AF26+AQ26+AS26+AU26+AW26+AY26+BA26+BL26+BN26+BP26+BR26+EI26+EM26+EO26+EQ26+EZ26+FB26+FD26+FF26+FH26)*3+SUM(R26,AD26)*2+SUM(N26,AH26,BJ26,EK26)*4)/98</f>
        <v>2.02448979591837</v>
      </c>
      <c r="FP26" s="30" t="n">
        <v>82</v>
      </c>
      <c r="FQ26" s="31" t="n">
        <v>3.6</v>
      </c>
      <c r="FR26" s="30" t="n">
        <v>60</v>
      </c>
      <c r="FS26" s="31" t="n">
        <v>2</v>
      </c>
      <c r="FT26" s="30" t="n">
        <v>65</v>
      </c>
      <c r="FU26" s="31" t="n">
        <v>2.4</v>
      </c>
      <c r="FV26" s="30" t="n">
        <v>55</v>
      </c>
      <c r="FW26" s="31" t="n">
        <v>1.5</v>
      </c>
      <c r="FX26" s="30" t="n">
        <v>50</v>
      </c>
      <c r="FY26" s="31" t="n">
        <v>1</v>
      </c>
      <c r="FZ26" s="32" t="e">
        <f aca="false">IF(GD26="PASS",FP26+FR26+FT26+FV26+FX26,"")</f>
        <v>#VALUE!</v>
      </c>
      <c r="GA26" s="33" t="e">
        <f aca="false">IF(FZ26="","",FZ26/500*100)</f>
        <v>#VALUE!</v>
      </c>
      <c r="GB26" s="32" t="e">
        <f aca="false">IF(GD26="PASS",Ngrade(GA26),"")</f>
        <v>#VALUE!</v>
      </c>
      <c r="GC26" s="33" t="n">
        <f aca="false">ROUND(((FQ26*3)+(FS26*3)+(FU26*3)+(FW26*3)+(FY26*4))/16,2)</f>
        <v>2.03</v>
      </c>
      <c r="GD26" s="34" t="e">
        <f aca="false">remarks5(FQ26,FS26,FU26,FW26,FY26,LEFT(FP$5,6),LEFT(FR$5,6),LEFT(FT$5,6),LEFT(FV$5,6),LEFT(FX$5,6))</f>
        <v>#VALUE!</v>
      </c>
      <c r="GE26" s="38" t="e">
        <f aca="false">STATUS(GC26)</f>
        <v>#VALUE!</v>
      </c>
      <c r="GF26" s="36" t="n">
        <f aca="false">((H26+J26+L26+P26+Z26+AB26+AF26+AQ26+AS26+AU26+AW26+AY26+BA26+BL26+BN26+BP26+BR26+EI26+EM26+EO26+EQ26+EZ26+FB26+FD26+FF26+FH26+FQ26+FS26+FU26+FW26)*3+SUM(R26,AD26)*2+SUM(N26,AH26,BJ26,EK26,FY26)*4)/114</f>
        <v>2.02543859649123</v>
      </c>
      <c r="GG26" s="30" t="n">
        <v>60</v>
      </c>
      <c r="GH26" s="31" t="n">
        <v>2</v>
      </c>
      <c r="GI26" s="30" t="n">
        <v>51</v>
      </c>
      <c r="GJ26" s="31" t="n">
        <v>1.1</v>
      </c>
      <c r="GK26" s="30" t="n">
        <v>50</v>
      </c>
      <c r="GL26" s="31" t="n">
        <v>1</v>
      </c>
      <c r="GM26" s="30" t="n">
        <v>56</v>
      </c>
      <c r="GN26" s="31" t="n">
        <v>1.6</v>
      </c>
      <c r="GO26" s="30" t="n">
        <v>70</v>
      </c>
      <c r="GP26" s="31" t="n">
        <v>2.8</v>
      </c>
      <c r="GQ26" s="32" t="e">
        <f aca="false">IF(GU26="PASS",GG26+GI26+GK26+GM26+GO26,"")</f>
        <v>#VALUE!</v>
      </c>
      <c r="GR26" s="33" t="e">
        <f aca="false">IF(GQ26="","",GQ26/500*100)</f>
        <v>#VALUE!</v>
      </c>
      <c r="GS26" s="32" t="e">
        <f aca="false">IF(GU26="PASS",Ngrade(GR26),"")</f>
        <v>#VALUE!</v>
      </c>
      <c r="GT26" s="33" t="n">
        <f aca="false">ROUND(((GH26*3)+(GJ26*3)+(GL26*3)+(GN26*3)+(GP26*6))/18,2)</f>
        <v>1.88</v>
      </c>
      <c r="GU26" s="34" t="e">
        <f aca="false">remarks5(GH26,GJ26,GL26,GN26,GP26,LEFT(GG$5,6),LEFT(GI$5,6),LEFT(GK$5,6),LEFT(GM$5,6),LEFT(GO$5,6))</f>
        <v>#VALUE!</v>
      </c>
      <c r="GV26" s="38" t="e">
        <f aca="false">STATUS(GT26)</f>
        <v>#VALUE!</v>
      </c>
      <c r="GW26" s="39" t="e">
        <f aca="false">IF(AND(W26="PASS",AM26="PASS",BF26="PASS",BW26="PASS",EV26="PASS",FM26="PASS",GD26="PASS",GU26="PASS"),S26+AI26+BB26+BS26+ER26+FI26+FZ26+GQ26,"")</f>
        <v>#VALUE!</v>
      </c>
      <c r="GX26" s="19" t="e">
        <f aca="false">IF(GW26="","",GW26/4150*100)</f>
        <v>#VALUE!</v>
      </c>
      <c r="GY26" s="39" t="e">
        <f aca="false">IF(HA26="PASS",Ngrade(GX26),"")</f>
        <v>#VALUE!</v>
      </c>
      <c r="GZ26" s="19" t="n">
        <f aca="false">((H26+J26+L26+P26+Z26+AB26+AF26+AQ26+AS26+AU26+AW26+AY26+BA26+BL26+BN26+BP26+BR26+EI26+EM26+EO26+EQ26+EZ26+FB26+FD26+FF26+FH26+FQ26+FS26+FU26+FW26+GH26+GJ26+GL26+GN26)*3+SUM(R26,AD26)*2+SUM(N26,AH26,BJ26,EK26,FY26)*4+SUM(GP26)*6)/132</f>
        <v>2.00606060606061</v>
      </c>
      <c r="HA26" s="19" t="e">
        <f aca="false">IF(GX26="","FAIL","PASS")</f>
        <v>#VALUE!</v>
      </c>
      <c r="HB26" s="19" t="e">
        <f aca="false">STATUS2008(V26,AO26,BH26,EG26,EX26,FO26,GF26,GZ26)</f>
        <v>#VALUE!</v>
      </c>
      <c r="HC26" s="40"/>
    </row>
    <row r="27" s="8" customFormat="true" ht="21" hidden="false" customHeight="false" outlineLevel="0" collapsed="false">
      <c r="A27" s="25" t="s">
        <v>125</v>
      </c>
      <c r="B27" s="26" t="s">
        <v>126</v>
      </c>
      <c r="C27" s="26" t="s">
        <v>127</v>
      </c>
      <c r="D27" s="41"/>
      <c r="E27" s="28"/>
      <c r="F27" s="42"/>
      <c r="G27" s="30" t="n">
        <v>50</v>
      </c>
      <c r="H27" s="31" t="n">
        <v>1</v>
      </c>
      <c r="I27" s="30" t="n">
        <v>66</v>
      </c>
      <c r="J27" s="31" t="n">
        <v>2.4</v>
      </c>
      <c r="K27" s="30" t="n">
        <v>50</v>
      </c>
      <c r="L27" s="31" t="n">
        <v>1</v>
      </c>
      <c r="M27" s="30" t="n">
        <v>50</v>
      </c>
      <c r="N27" s="31" t="n">
        <v>1</v>
      </c>
      <c r="O27" s="30" t="n">
        <v>51</v>
      </c>
      <c r="P27" s="31" t="n">
        <v>1.1</v>
      </c>
      <c r="Q27" s="30" t="n">
        <v>30</v>
      </c>
      <c r="R27" s="31" t="n">
        <v>2</v>
      </c>
      <c r="S27" s="32" t="e">
        <f aca="false">IF(W27="PASS",G27+I27+K27+M27+O27+Q27,"")</f>
        <v>#VALUE!</v>
      </c>
      <c r="T27" s="33" t="e">
        <f aca="false">IF(S27="","",S27/550*100)</f>
        <v>#VALUE!</v>
      </c>
      <c r="U27" s="32" t="e">
        <f aca="false">IF(W27="PASS",Ngrade(T27),"")</f>
        <v>#VALUE!</v>
      </c>
      <c r="V27" s="33" t="n">
        <f aca="false">ROUND(((H27*3)+(J27*3)+(L27*3)+(N27*4)+(P27*3)+(R27*2))/18,2)</f>
        <v>1.36</v>
      </c>
      <c r="W27" s="34" t="e">
        <f aca="false">remarks5(H27,J27,L27,N27,R27,LEFT(G$5,6),LEFT(I$5,6),LEFT(K$5,6),LEFT(M$5,6),LEFT(Q$5,6))</f>
        <v>#VALUE!</v>
      </c>
      <c r="X27" s="34" t="e">
        <f aca="false">STATUS(V27)</f>
        <v>#VALUE!</v>
      </c>
      <c r="Y27" s="30" t="s">
        <v>70</v>
      </c>
      <c r="Z27" s="31" t="n">
        <v>0</v>
      </c>
      <c r="AA27" s="30" t="s">
        <v>70</v>
      </c>
      <c r="AB27" s="31" t="n">
        <v>0</v>
      </c>
      <c r="AC27" s="30" t="s">
        <v>70</v>
      </c>
      <c r="AD27" s="31" t="n">
        <v>0</v>
      </c>
      <c r="AE27" s="30" t="s">
        <v>70</v>
      </c>
      <c r="AF27" s="31" t="n">
        <v>0</v>
      </c>
      <c r="AG27" s="30" t="s">
        <v>70</v>
      </c>
      <c r="AH27" s="31" t="n">
        <v>0</v>
      </c>
      <c r="AI27" s="32" t="e">
        <f aca="false">IF(AM27="PASS",Y27+AA27+AC27+AE27+AG27,"")</f>
        <v>#VALUE!</v>
      </c>
      <c r="AJ27" s="33" t="e">
        <f aca="false">IF(AI27="","",AI27/500*100)</f>
        <v>#VALUE!</v>
      </c>
      <c r="AK27" s="33" t="e">
        <f aca="false">IF(AM27="PASS",Ngrade(AJ27),"")</f>
        <v>#VALUE!</v>
      </c>
      <c r="AL27" s="33" t="n">
        <f aca="false">ROUND(((Z27*3)+(AB27*3)+(AD27*2)+(AF27*3)+(AH27*4))/15,2)</f>
        <v>0</v>
      </c>
      <c r="AM27" s="35" t="e">
        <f aca="false">remarks5(Z27,AB27,AD27,AF27,AH27,LEFT(Y$5,6),LEFT(AA$5,6),LEFT(AC$5,6),LEFT(AE$5,6),LEFT(AG$5,6))</f>
        <v>#VALUE!</v>
      </c>
      <c r="AN27" s="35" t="e">
        <f aca="false">STATUS(AL27)</f>
        <v>#VALUE!</v>
      </c>
      <c r="AO27" s="36" t="n">
        <f aca="false">(SUM(H27,J27,L27,P27,Z27,AB27,AF27)*3+SUM(N27,AH27)*4+SUM(R27,AD27)*2)/33</f>
        <v>0.742424242424242</v>
      </c>
      <c r="AP27" s="30" t="s">
        <v>70</v>
      </c>
      <c r="AQ27" s="31" t="n">
        <v>0</v>
      </c>
      <c r="AR27" s="30" t="s">
        <v>70</v>
      </c>
      <c r="AS27" s="31" t="n">
        <v>0</v>
      </c>
      <c r="AT27" s="30" t="s">
        <v>70</v>
      </c>
      <c r="AU27" s="31" t="n">
        <v>0</v>
      </c>
      <c r="AV27" s="30" t="s">
        <v>70</v>
      </c>
      <c r="AW27" s="31" t="n">
        <v>0</v>
      </c>
      <c r="AX27" s="30" t="s">
        <v>70</v>
      </c>
      <c r="AY27" s="31" t="n">
        <v>0</v>
      </c>
      <c r="AZ27" s="30" t="s">
        <v>70</v>
      </c>
      <c r="BA27" s="31" t="n">
        <v>0</v>
      </c>
      <c r="BB27" s="32" t="e">
        <f aca="false">IF(BF27="PASS",AP27+AR27+AT27+AV27++AX27+AZ27,"")</f>
        <v>#VALUE!</v>
      </c>
      <c r="BC27" s="33" t="e">
        <f aca="false">IF(BB27="","",BB27/600*100)</f>
        <v>#VALUE!</v>
      </c>
      <c r="BD27" s="32" t="e">
        <f aca="false">IF(BF27="PASS",Ngrade(BC27),"")</f>
        <v>#VALUE!</v>
      </c>
      <c r="BE27" s="33" t="n">
        <f aca="false">ROUND(((AQ27*3)+(AS27*3)+(AU27*3)+(AW27*3)+(AY27*3)+(BA27*3))/18,2)</f>
        <v>0</v>
      </c>
      <c r="BF27" s="34" t="e">
        <f aca="false">remarks6($AQ27,$AS27,$AU27,$AW27,$AY27,$BA27,LEFT($AP$5,6),LEFT($AR$5,6),LEFT($AT$5,6),LEFT($AV$5,6),LEFT($AX$5,6),LEFT($AZ$5,6))</f>
        <v>#VALUE!</v>
      </c>
      <c r="BG27" s="34" t="e">
        <f aca="false">STATUS(BE27)</f>
        <v>#VALUE!</v>
      </c>
      <c r="BH27" s="36" t="n">
        <f aca="false">(SUM(H27,J27,L27,P27,Z27,AB27,AF27,AQ27,AS27,AU27,AW27,AY27,BA27)*3+SUM(N27,AH27)*4+SUM(R27,AD27)*2)/51</f>
        <v>0.480392156862745</v>
      </c>
      <c r="BI27" s="30" t="s">
        <v>70</v>
      </c>
      <c r="BJ27" s="31" t="n">
        <v>0</v>
      </c>
      <c r="BK27" s="30" t="s">
        <v>70</v>
      </c>
      <c r="BL27" s="31" t="n">
        <v>0</v>
      </c>
      <c r="BM27" s="30" t="s">
        <v>70</v>
      </c>
      <c r="BN27" s="31" t="n">
        <v>0</v>
      </c>
      <c r="BO27" s="30" t="s">
        <v>70</v>
      </c>
      <c r="BP27" s="31" t="n">
        <v>0</v>
      </c>
      <c r="BQ27" s="30" t="s">
        <v>70</v>
      </c>
      <c r="BR27" s="31" t="n">
        <v>0</v>
      </c>
      <c r="BS27" s="32" t="e">
        <f aca="false">IF(BW27="PASS",BI27+BK27+BM27+BO27+BQ27,"")</f>
        <v>#VALUE!</v>
      </c>
      <c r="BT27" s="33" t="e">
        <f aca="false">IF(BS27="","",BS27/500*100)</f>
        <v>#VALUE!</v>
      </c>
      <c r="BU27" s="32" t="e">
        <f aca="false">IF(BW27="PASS",Ngrade(BT27),"")</f>
        <v>#VALUE!</v>
      </c>
      <c r="BV27" s="33" t="n">
        <f aca="false">ROUND(((BJ27*4)+(BL27*3)+(BN27*3)+(BP27*3)+(BR27*3))/16,2)</f>
        <v>0</v>
      </c>
      <c r="BW27" s="34" t="e">
        <f aca="false">remarks5(BJ27,BL27,BN27,BP27,BR27,LEFT(BI$5,6),LEFT(BK$5,6),LEFT(BM$5,6),LEFT(BO$5,6),LEFT(BQ$5,6))</f>
        <v>#VALUE!</v>
      </c>
      <c r="BX27" s="30"/>
      <c r="BY27" s="31"/>
      <c r="BZ27" s="30"/>
      <c r="CA27" s="31"/>
      <c r="CB27" s="30"/>
      <c r="CC27" s="31"/>
      <c r="CD27" s="30"/>
      <c r="CE27" s="31"/>
      <c r="CF27" s="30"/>
      <c r="CG27" s="31"/>
      <c r="CH27" s="30"/>
      <c r="CI27" s="31"/>
      <c r="CJ27" s="32" t="e">
        <f aca="false">IF(CN27="PASS",BX27+BZ27+CB27+CD27+CF27+CH27,"")</f>
        <v>#REF!</v>
      </c>
      <c r="CK27" s="37" t="e">
        <f aca="false">IF(CJ27="","",CJ27/600*100)</f>
        <v>#REF!</v>
      </c>
      <c r="CL27" s="32" t="e">
        <f aca="false">IF(CN27="PASS",Ngrade(CK27),"")</f>
        <v>#REF!</v>
      </c>
      <c r="CM27" s="33" t="e">
        <f aca="false">IF(CJ27="","",((BY27)*3+(CA27)*3+(CC27)*3+(CE27)*3+(CG27)*3+(CI27)*3)/18)</f>
        <v>#REF!</v>
      </c>
      <c r="CN27" s="34" t="e">
        <f aca="false">remarks6(BY27,CA27,CC27,CE27,CG27,CI27,LEFT($G$5,6),LEFT($I$5,6),LEFT($K$5,6),LEFT($M$5,6),LEFT($O$5,6),LEFT(#REF!,6))</f>
        <v>#REF!</v>
      </c>
      <c r="CO27" s="30"/>
      <c r="CP27" s="31"/>
      <c r="CQ27" s="30"/>
      <c r="CR27" s="31"/>
      <c r="CS27" s="30"/>
      <c r="CT27" s="31"/>
      <c r="CU27" s="30"/>
      <c r="CV27" s="31"/>
      <c r="CW27" s="30"/>
      <c r="CX27" s="31"/>
      <c r="CY27" s="32" t="e">
        <f aca="false">IF(DC27="PASS",CO27+CQ27+CS27+CU27+CW27,"")</f>
        <v>#VALUE!</v>
      </c>
      <c r="CZ27" s="37" t="e">
        <f aca="false">IF(CY27="","",CY27/500*100)</f>
        <v>#VALUE!</v>
      </c>
      <c r="DA27" s="32" t="e">
        <f aca="false">IF(DC27="PASS",Ngrade(CZ27),"")</f>
        <v>#VALUE!</v>
      </c>
      <c r="DB27" s="33" t="e">
        <f aca="false">IF(CY27="","",((CP27)*3+(CR27)*3+(CT27)*3+(CV27)*3+(CX27)*3)/15)</f>
        <v>#VALUE!</v>
      </c>
      <c r="DC27" s="34" t="e">
        <f aca="false">remarks5(CP27,CR27,CT27,CV27,CX27,LEFT(CO$5,6),LEFT(CQ$5,6),LEFT(CS$5,6),LEFT(CU$5,6),LEFT(CW$5,6))</f>
        <v>#VALUE!</v>
      </c>
      <c r="DD27" s="30"/>
      <c r="DE27" s="31"/>
      <c r="DF27" s="30"/>
      <c r="DG27" s="31"/>
      <c r="DH27" s="30"/>
      <c r="DI27" s="31"/>
      <c r="DJ27" s="30"/>
      <c r="DK27" s="31"/>
      <c r="DL27" s="32" t="e">
        <f aca="false">IF(DP27="PASS",DD27+DF27+DH27+DJ27,"")</f>
        <v>#VALUE!</v>
      </c>
      <c r="DM27" s="37" t="e">
        <f aca="false">IF(DL27="","",DL27/400*100)</f>
        <v>#VALUE!</v>
      </c>
      <c r="DN27" s="32" t="e">
        <f aca="false">IF(DP27="PASS",Ngrade(DM27),"")</f>
        <v>#VALUE!</v>
      </c>
      <c r="DO27" s="33" t="e">
        <f aca="false">IF(DL27="","",((DE27)*3+(DG27)*3+(DI27)*3+(DK27)*3)/12)</f>
        <v>#VALUE!</v>
      </c>
      <c r="DP27" s="34" t="e">
        <f aca="false">remark4(DE27,DG27,DI27,DK27,LEFT(DD$5,6),LEFT(DF$5,6),LEFT(DH$5,6),LEFT(DJ$5,6))</f>
        <v>#VALUE!</v>
      </c>
      <c r="DQ27" s="30"/>
      <c r="DR27" s="31"/>
      <c r="DS27" s="30"/>
      <c r="DT27" s="31"/>
      <c r="DU27" s="30"/>
      <c r="DV27" s="31"/>
      <c r="DW27" s="30"/>
      <c r="DX27" s="31"/>
      <c r="DY27" s="30"/>
      <c r="DZ27" s="31"/>
      <c r="EA27" s="32" t="e">
        <f aca="false">IF(EE27="PASS",DQ27+DS27+DU27+DW27+DY27,"")</f>
        <v>#VALUE!</v>
      </c>
      <c r="EB27" s="37" t="e">
        <f aca="false">IF(EA27="","",EA27/500*100)</f>
        <v>#VALUE!</v>
      </c>
      <c r="EC27" s="32" t="e">
        <f aca="false">IF(EE27="PASS",Ngrade(EB27),"")</f>
        <v>#VALUE!</v>
      </c>
      <c r="ED27" s="33" t="e">
        <f aca="false">IF(EA27="","",((DR27)*3+(DT27)*3+(DV27)*3+(DX27)*3+(DZ27)*6)/18)</f>
        <v>#VALUE!</v>
      </c>
      <c r="EE27" s="34" t="e">
        <f aca="false">remarks5(DR27,DT27,DV27,DX27,DZ27,LEFT(DQ$5,6),LEFT(DS$5,6),LEFT(DU$5,6),LEFT(DW$5,6),LEFT(DY$5,6))</f>
        <v>#VALUE!</v>
      </c>
      <c r="EF27" s="34" t="e">
        <f aca="false">STATUS(BV27)</f>
        <v>#VALUE!</v>
      </c>
      <c r="EG27" s="36" t="n">
        <f aca="false">(SUM(H27,J27,L27,P27,Z27,AB27,AF27,AQ27,AS27,AU27,AW27,AY27,BA27,BL27,BN27,BP27,BR27)*3+SUM(N27,AH27,BJ27)*4+SUM(R27,AD27)*2)/67</f>
        <v>0.365671641791045</v>
      </c>
      <c r="EH27" s="30" t="s">
        <v>70</v>
      </c>
      <c r="EI27" s="31" t="n">
        <v>0</v>
      </c>
      <c r="EJ27" s="30" t="s">
        <v>70</v>
      </c>
      <c r="EK27" s="31" t="n">
        <v>0</v>
      </c>
      <c r="EL27" s="30" t="s">
        <v>70</v>
      </c>
      <c r="EM27" s="31" t="n">
        <v>0</v>
      </c>
      <c r="EN27" s="30" t="s">
        <v>70</v>
      </c>
      <c r="EO27" s="31" t="n">
        <v>0</v>
      </c>
      <c r="EP27" s="30" t="s">
        <v>70</v>
      </c>
      <c r="EQ27" s="31" t="n">
        <v>0</v>
      </c>
      <c r="ER27" s="32" t="e">
        <f aca="false">IF(EV27="PASS",EH27+EJ27+EL27+EN27+EP27,"")</f>
        <v>#VALUE!</v>
      </c>
      <c r="ES27" s="33" t="e">
        <f aca="false">IF(ER27="","",ER27/500*100)</f>
        <v>#VALUE!</v>
      </c>
      <c r="ET27" s="32" t="e">
        <f aca="false">IF(EV27="PASS",Ngrade(ES27),"")</f>
        <v>#VALUE!</v>
      </c>
      <c r="EU27" s="33" t="n">
        <f aca="false">ROUND(((EI27*3)+(EK27*4)+(EM27*3)+(EO27*3)+(EQ27*3))/16,2)</f>
        <v>0</v>
      </c>
      <c r="EV27" s="34" t="e">
        <f aca="false">remarks5(EI27,EK27,EM27,EO27,EQ27,LEFT(EH$5,6),LEFT(EJ$5,6),LEFT(EL$5,6),LEFT(EN$5,6),LEFT(EP$5,6))</f>
        <v>#VALUE!</v>
      </c>
      <c r="EW27" s="38" t="e">
        <f aca="false">STATUS(EU27)</f>
        <v>#VALUE!</v>
      </c>
      <c r="EX27" s="36" t="n">
        <f aca="false">((H27+J27+L27+P27+Z27+AB27+AF27+AQ27+AS27+AU27+AW27+AY27+BA27+BL27+BN27+BP27+BR27+EI27+EM27+EO27+EQ27)*3+SUM(R27,AD27)*2+SUM(N27,AH27,BJ27,EK27)*4)/83</f>
        <v>0.295180722891566</v>
      </c>
      <c r="EY27" s="30" t="s">
        <v>70</v>
      </c>
      <c r="EZ27" s="31" t="n">
        <v>0</v>
      </c>
      <c r="FA27" s="30" t="s">
        <v>70</v>
      </c>
      <c r="FB27" s="31" t="n">
        <v>0</v>
      </c>
      <c r="FC27" s="30" t="s">
        <v>70</v>
      </c>
      <c r="FD27" s="31" t="n">
        <v>0</v>
      </c>
      <c r="FE27" s="30" t="s">
        <v>70</v>
      </c>
      <c r="FF27" s="31" t="n">
        <v>0</v>
      </c>
      <c r="FG27" s="30" t="s">
        <v>70</v>
      </c>
      <c r="FH27" s="31" t="n">
        <v>0</v>
      </c>
      <c r="FI27" s="32" t="e">
        <f aca="false">IF(FM27="PASS",EY27+FA27+FC27+FE27+FG27,"")</f>
        <v>#VALUE!</v>
      </c>
      <c r="FJ27" s="33" t="e">
        <f aca="false">IF(FI27="","",FI27/500*100)</f>
        <v>#VALUE!</v>
      </c>
      <c r="FK27" s="32" t="e">
        <f aca="false">IF(FM27="PASS",Ngrade(FJ27),"")</f>
        <v>#VALUE!</v>
      </c>
      <c r="FL27" s="33" t="n">
        <f aca="false">ROUND(((EZ27*3)+(FB27*3)+(FD27*3)+(FF27*3)+(FH27*3))/15,2)</f>
        <v>0</v>
      </c>
      <c r="FM27" s="34" t="e">
        <f aca="false">remarks5(EZ27,FB27,FD27,FF27,FH27,LEFT(EY$5,6),LEFT(FA$5,6),LEFT(FC$5,6),LEFT(FE$5,6),LEFT(FG$5,6))</f>
        <v>#VALUE!</v>
      </c>
      <c r="FN27" s="38" t="e">
        <f aca="false">STATUS(FL27)</f>
        <v>#VALUE!</v>
      </c>
      <c r="FO27" s="36" t="n">
        <f aca="false">((H27+J27+L27+P27+Z27+AB27+AF27+AQ27+AS27+AU27+AW27+AY27+BA27+BL27+BN27+BP27+BR27+EI27+EM27+EO27+EQ27+EZ27+FB27+FD27+FF27+FH27)*3+SUM(R27,AD27)*2+SUM(N27,AH27,BJ27,EK27)*4)/98</f>
        <v>0.25</v>
      </c>
      <c r="FP27" s="30" t="s">
        <v>70</v>
      </c>
      <c r="FQ27" s="31" t="n">
        <v>0</v>
      </c>
      <c r="FR27" s="30" t="s">
        <v>70</v>
      </c>
      <c r="FS27" s="31" t="n">
        <v>0</v>
      </c>
      <c r="FT27" s="30" t="s">
        <v>70</v>
      </c>
      <c r="FU27" s="31" t="n">
        <v>0</v>
      </c>
      <c r="FV27" s="30" t="s">
        <v>70</v>
      </c>
      <c r="FW27" s="31" t="n">
        <v>0</v>
      </c>
      <c r="FX27" s="30" t="s">
        <v>70</v>
      </c>
      <c r="FY27" s="31" t="n">
        <v>0</v>
      </c>
      <c r="FZ27" s="32" t="e">
        <f aca="false">IF(GD27="PASS",FP27+FR27+FT27+FV27+FX27,"")</f>
        <v>#VALUE!</v>
      </c>
      <c r="GA27" s="33" t="e">
        <f aca="false">IF(FZ27="","",FZ27/500*100)</f>
        <v>#VALUE!</v>
      </c>
      <c r="GB27" s="32" t="e">
        <f aca="false">IF(GD27="PASS",Ngrade(GA27),"")</f>
        <v>#VALUE!</v>
      </c>
      <c r="GC27" s="33" t="n">
        <f aca="false">ROUND(((FQ27*3)+(FS27*3)+(FU27*3)+(FW27*3)+(FY27*4))/16,2)</f>
        <v>0</v>
      </c>
      <c r="GD27" s="34" t="e">
        <f aca="false">remarks5(FQ27,FS27,FU27,FW27,FY27,LEFT(FP$5,6),LEFT(FR$5,6),LEFT(FT$5,6),LEFT(FV$5,6),LEFT(FX$5,6))</f>
        <v>#VALUE!</v>
      </c>
      <c r="GE27" s="38" t="e">
        <f aca="false">STATUS(GC27)</f>
        <v>#VALUE!</v>
      </c>
      <c r="GF27" s="36" t="n">
        <f aca="false">((H27+J27+L27+P27+Z27+AB27+AF27+AQ27+AS27+AU27+AW27+AY27+BA27+BL27+BN27+BP27+BR27+EI27+EM27+EO27+EQ27+EZ27+FB27+FD27+FF27+FH27+FQ27+FS27+FU27+FW27)*3+SUM(R27,AD27)*2+SUM(N27,AH27,BJ27,EK27,FY27)*4)/114</f>
        <v>0.214912280701754</v>
      </c>
      <c r="GG27" s="30" t="s">
        <v>70</v>
      </c>
      <c r="GH27" s="31" t="n">
        <v>0</v>
      </c>
      <c r="GI27" s="30" t="s">
        <v>70</v>
      </c>
      <c r="GJ27" s="31" t="n">
        <v>0</v>
      </c>
      <c r="GK27" s="30" t="s">
        <v>70</v>
      </c>
      <c r="GL27" s="31" t="n">
        <v>0</v>
      </c>
      <c r="GM27" s="30" t="s">
        <v>70</v>
      </c>
      <c r="GN27" s="31" t="n">
        <v>0</v>
      </c>
      <c r="GO27" s="30" t="s">
        <v>70</v>
      </c>
      <c r="GP27" s="31" t="n">
        <v>0</v>
      </c>
      <c r="GQ27" s="32" t="e">
        <f aca="false">IF(GU27="PASS",GG27+GI27+GK27+GM27+GO27,"")</f>
        <v>#VALUE!</v>
      </c>
      <c r="GR27" s="33" t="e">
        <f aca="false">IF(GQ27="","",GQ27/500*100)</f>
        <v>#VALUE!</v>
      </c>
      <c r="GS27" s="32" t="e">
        <f aca="false">IF(GU27="PASS",Ngrade(GR27),"")</f>
        <v>#VALUE!</v>
      </c>
      <c r="GT27" s="33" t="n">
        <f aca="false">ROUND(((GH27*3)+(GJ27*3)+(GL27*3)+(GN27*3)+(GP27*6))/18,2)</f>
        <v>0</v>
      </c>
      <c r="GU27" s="34" t="e">
        <f aca="false">remarks5(GH27,GJ27,GL27,GN27,GP27,LEFT(GG$5,6),LEFT(GI$5,6),LEFT(GK$5,6),LEFT(GM$5,6),LEFT(GO$5,6))</f>
        <v>#VALUE!</v>
      </c>
      <c r="GV27" s="38" t="e">
        <f aca="false">STATUS(GT27)</f>
        <v>#VALUE!</v>
      </c>
      <c r="GW27" s="39" t="e">
        <f aca="false">IF(AND(W27="PASS",AM27="PASS",BF27="PASS",BW27="PASS",EV27="PASS",FM27="PASS",GD27="PASS",GU27="PASS"),S27+AI27+BB27+BS27+ER27+FI27+FZ27+GQ27,"")</f>
        <v>#VALUE!</v>
      </c>
      <c r="GX27" s="19" t="e">
        <f aca="false">IF(GW27="","",GW27/4150*100)</f>
        <v>#VALUE!</v>
      </c>
      <c r="GY27" s="39" t="e">
        <f aca="false">IF(HA27="PASS",Ngrade(GX27),"")</f>
        <v>#VALUE!</v>
      </c>
      <c r="GZ27" s="19" t="n">
        <f aca="false">((H27+J27+L27+P27+Z27+AB27+AF27+AQ27+AS27+AU27+AW27+AY27+BA27+BL27+BN27+BP27+BR27+EI27+EM27+EO27+EQ27+EZ27+FB27+FD27+FF27+FH27+FQ27+FS27+FU27+FW27+GH27+GJ27+GL27+GN27)*3+SUM(R27,AD27)*2+SUM(N27,AH27,BJ27,EK27,FY27)*4+SUM(GP27)*6)/132</f>
        <v>0.185606060606061</v>
      </c>
      <c r="HA27" s="19" t="e">
        <f aca="false">IF(GX27="","FAIL","PASS")</f>
        <v>#VALUE!</v>
      </c>
      <c r="HB27" s="19" t="e">
        <f aca="false">STATUS2008(V27,AO27,BH27,EG27,EX27,FO27,GF27,GZ27)</f>
        <v>#VALUE!</v>
      </c>
      <c r="HC27" s="40" t="s">
        <v>71</v>
      </c>
    </row>
    <row r="28" s="8" customFormat="true" ht="21" hidden="false" customHeight="false" outlineLevel="0" collapsed="false">
      <c r="A28" s="25" t="s">
        <v>128</v>
      </c>
      <c r="B28" s="26" t="s">
        <v>129</v>
      </c>
      <c r="C28" s="26" t="s">
        <v>130</v>
      </c>
      <c r="D28" s="41"/>
      <c r="E28" s="28"/>
      <c r="F28" s="42"/>
      <c r="G28" s="30" t="s">
        <v>70</v>
      </c>
      <c r="H28" s="31" t="n">
        <v>0</v>
      </c>
      <c r="I28" s="30" t="s">
        <v>70</v>
      </c>
      <c r="J28" s="31" t="n">
        <v>0</v>
      </c>
      <c r="K28" s="30" t="s">
        <v>70</v>
      </c>
      <c r="L28" s="31" t="n">
        <v>0</v>
      </c>
      <c r="M28" s="30" t="s">
        <v>70</v>
      </c>
      <c r="N28" s="31" t="n">
        <v>0</v>
      </c>
      <c r="O28" s="30" t="s">
        <v>70</v>
      </c>
      <c r="P28" s="31" t="n">
        <v>0</v>
      </c>
      <c r="Q28" s="30" t="s">
        <v>70</v>
      </c>
      <c r="R28" s="31" t="n">
        <v>0</v>
      </c>
      <c r="S28" s="32" t="e">
        <f aca="false">IF(W28="PASS",G28+I28+K28+M28+O28+Q28,"")</f>
        <v>#VALUE!</v>
      </c>
      <c r="T28" s="33" t="e">
        <f aca="false">IF(S28="","",S28/550*100)</f>
        <v>#VALUE!</v>
      </c>
      <c r="U28" s="32" t="e">
        <f aca="false">IF(W28="PASS",Ngrade(T28),"")</f>
        <v>#VALUE!</v>
      </c>
      <c r="V28" s="33" t="n">
        <f aca="false">ROUND(((H28*3)+(J28*3)+(L28*3)+(N28*4)+(P28*3)+(R28*2))/18,2)</f>
        <v>0</v>
      </c>
      <c r="W28" s="34" t="e">
        <f aca="false">remarks5(H28,J28,L28,N28,R28,LEFT(G$5,6),LEFT(I$5,6),LEFT(K$5,6),LEFT(M$5,6),LEFT(Q$5,6))</f>
        <v>#VALUE!</v>
      </c>
      <c r="X28" s="34" t="e">
        <f aca="false">STATUS(V28)</f>
        <v>#VALUE!</v>
      </c>
      <c r="Y28" s="30" t="s">
        <v>70</v>
      </c>
      <c r="Z28" s="31" t="n">
        <v>0</v>
      </c>
      <c r="AA28" s="30" t="s">
        <v>70</v>
      </c>
      <c r="AB28" s="31" t="n">
        <v>0</v>
      </c>
      <c r="AC28" s="30" t="s">
        <v>70</v>
      </c>
      <c r="AD28" s="31" t="n">
        <v>0</v>
      </c>
      <c r="AE28" s="30" t="s">
        <v>70</v>
      </c>
      <c r="AF28" s="31" t="n">
        <v>0</v>
      </c>
      <c r="AG28" s="30" t="s">
        <v>70</v>
      </c>
      <c r="AH28" s="31" t="n">
        <v>0</v>
      </c>
      <c r="AI28" s="32" t="e">
        <f aca="false">IF(AM28="PASS",Y28+AA28+AC28+AE28+AG28,"")</f>
        <v>#VALUE!</v>
      </c>
      <c r="AJ28" s="33" t="e">
        <f aca="false">IF(AI28="","",AI28/500*100)</f>
        <v>#VALUE!</v>
      </c>
      <c r="AK28" s="33" t="e">
        <f aca="false">IF(AM28="PASS",Ngrade(AJ28),"")</f>
        <v>#VALUE!</v>
      </c>
      <c r="AL28" s="33" t="n">
        <f aca="false">ROUND(((Z28*3)+(AB28*3)+(AD28*2)+(AF28*3)+(AH28*4))/15,2)</f>
        <v>0</v>
      </c>
      <c r="AM28" s="35" t="e">
        <f aca="false">remarks5(Z28,AB28,AD28,AF28,AH28,LEFT(Y$5,6),LEFT(AA$5,6),LEFT(AC$5,6),LEFT(AE$5,6),LEFT(AG$5,6))</f>
        <v>#VALUE!</v>
      </c>
      <c r="AN28" s="35" t="e">
        <f aca="false">STATUS(AL28)</f>
        <v>#VALUE!</v>
      </c>
      <c r="AO28" s="36" t="n">
        <f aca="false">(SUM(H28,J28,L28,P28,Z28,AB28,AF28)*3+SUM(N28,AH28)*4+SUM(R28,AD28)*2)/33</f>
        <v>0</v>
      </c>
      <c r="AP28" s="30" t="s">
        <v>70</v>
      </c>
      <c r="AQ28" s="31" t="n">
        <v>0</v>
      </c>
      <c r="AR28" s="30" t="s">
        <v>70</v>
      </c>
      <c r="AS28" s="31" t="n">
        <v>0</v>
      </c>
      <c r="AT28" s="30" t="s">
        <v>70</v>
      </c>
      <c r="AU28" s="31" t="n">
        <v>0</v>
      </c>
      <c r="AV28" s="30" t="s">
        <v>70</v>
      </c>
      <c r="AW28" s="31" t="n">
        <v>0</v>
      </c>
      <c r="AX28" s="30" t="s">
        <v>70</v>
      </c>
      <c r="AY28" s="31" t="n">
        <v>0</v>
      </c>
      <c r="AZ28" s="30" t="s">
        <v>70</v>
      </c>
      <c r="BA28" s="31" t="n">
        <v>0</v>
      </c>
      <c r="BB28" s="32" t="e">
        <f aca="false">IF(BF28="PASS",AP28+AR28+AT28+AV28++AX28+AZ28,"")</f>
        <v>#VALUE!</v>
      </c>
      <c r="BC28" s="33" t="e">
        <f aca="false">IF(BB28="","",BB28/600*100)</f>
        <v>#VALUE!</v>
      </c>
      <c r="BD28" s="32" t="e">
        <f aca="false">IF(BF28="PASS",Ngrade(BC28),"")</f>
        <v>#VALUE!</v>
      </c>
      <c r="BE28" s="33" t="n">
        <f aca="false">ROUND(((AQ28*3)+(AS28*3)+(AU28*3)+(AW28*3)+(AY28*3)+(BA28*3))/18,2)</f>
        <v>0</v>
      </c>
      <c r="BF28" s="34" t="e">
        <f aca="false">remarks6($AQ28,$AS28,$AU28,$AW28,$AY28,$BA28,LEFT($AP$5,6),LEFT($AR$5,6),LEFT($AT$5,6),LEFT($AV$5,6),LEFT($AX$5,6),LEFT($AZ$5,6))</f>
        <v>#VALUE!</v>
      </c>
      <c r="BG28" s="34" t="e">
        <f aca="false">STATUS(BE28)</f>
        <v>#VALUE!</v>
      </c>
      <c r="BH28" s="36" t="n">
        <f aca="false">(SUM(H28,J28,L28,P28,Z28,AB28,AF28,AQ28,AS28,AU28,AW28,AY28,BA28)*3+SUM(N28,AH28)*4+SUM(R28,AD28)*2)/51</f>
        <v>0</v>
      </c>
      <c r="BI28" s="30" t="s">
        <v>70</v>
      </c>
      <c r="BJ28" s="31" t="n">
        <v>0</v>
      </c>
      <c r="BK28" s="30" t="s">
        <v>70</v>
      </c>
      <c r="BL28" s="31" t="n">
        <v>0</v>
      </c>
      <c r="BM28" s="30" t="s">
        <v>70</v>
      </c>
      <c r="BN28" s="31" t="n">
        <v>0</v>
      </c>
      <c r="BO28" s="30" t="s">
        <v>70</v>
      </c>
      <c r="BP28" s="31" t="n">
        <v>0</v>
      </c>
      <c r="BQ28" s="30" t="s">
        <v>70</v>
      </c>
      <c r="BR28" s="31" t="n">
        <v>0</v>
      </c>
      <c r="BS28" s="32" t="e">
        <f aca="false">IF(BW28="PASS",BI28+BK28+BM28+BO28+BQ28,"")</f>
        <v>#VALUE!</v>
      </c>
      <c r="BT28" s="33" t="e">
        <f aca="false">IF(BS28="","",BS28/500*100)</f>
        <v>#VALUE!</v>
      </c>
      <c r="BU28" s="32" t="e">
        <f aca="false">IF(BW28="PASS",Ngrade(BT28),"")</f>
        <v>#VALUE!</v>
      </c>
      <c r="BV28" s="33" t="n">
        <f aca="false">ROUND(((BJ28*4)+(BL28*3)+(BN28*3)+(BP28*3)+(BR28*3))/16,2)</f>
        <v>0</v>
      </c>
      <c r="BW28" s="34" t="e">
        <f aca="false">remarks5(BJ28,BL28,BN28,BP28,BR28,LEFT(BI$5,6),LEFT(BK$5,6),LEFT(BM$5,6),LEFT(BO$5,6),LEFT(BQ$5,6))</f>
        <v>#VALUE!</v>
      </c>
      <c r="BX28" s="30"/>
      <c r="BY28" s="31"/>
      <c r="BZ28" s="30"/>
      <c r="CA28" s="31"/>
      <c r="CB28" s="30"/>
      <c r="CC28" s="31"/>
      <c r="CD28" s="30"/>
      <c r="CE28" s="31"/>
      <c r="CF28" s="30"/>
      <c r="CG28" s="31"/>
      <c r="CH28" s="30"/>
      <c r="CI28" s="31"/>
      <c r="CJ28" s="32" t="e">
        <f aca="false">IF(CN28="PASS",BX28+BZ28+CB28+CD28+CF28+CH28,"")</f>
        <v>#REF!</v>
      </c>
      <c r="CK28" s="37" t="e">
        <f aca="false">IF(CJ28="","",CJ28/600*100)</f>
        <v>#REF!</v>
      </c>
      <c r="CL28" s="32" t="e">
        <f aca="false">IF(CN28="PASS",Ngrade(CK28),"")</f>
        <v>#REF!</v>
      </c>
      <c r="CM28" s="33" t="e">
        <f aca="false">IF(CJ28="","",((BY28)*3+(CA28)*3+(CC28)*3+(CE28)*3+(CG28)*3+(CI28)*3)/18)</f>
        <v>#REF!</v>
      </c>
      <c r="CN28" s="34" t="e">
        <f aca="false">remarks6(BY28,CA28,CC28,CE28,CG28,CI28,LEFT($G$5,6),LEFT($I$5,6),LEFT($K$5,6),LEFT($M$5,6),LEFT($O$5,6),LEFT(#REF!,6))</f>
        <v>#REF!</v>
      </c>
      <c r="CO28" s="30"/>
      <c r="CP28" s="31"/>
      <c r="CQ28" s="30"/>
      <c r="CR28" s="31"/>
      <c r="CS28" s="30"/>
      <c r="CT28" s="31"/>
      <c r="CU28" s="30"/>
      <c r="CV28" s="31"/>
      <c r="CW28" s="30"/>
      <c r="CX28" s="31"/>
      <c r="CY28" s="32" t="e">
        <f aca="false">IF(DC28="PASS",CO28+CQ28+CS28+CU28+CW28,"")</f>
        <v>#VALUE!</v>
      </c>
      <c r="CZ28" s="37" t="e">
        <f aca="false">IF(CY28="","",CY28/500*100)</f>
        <v>#VALUE!</v>
      </c>
      <c r="DA28" s="32" t="e">
        <f aca="false">IF(DC28="PASS",Ngrade(CZ28),"")</f>
        <v>#VALUE!</v>
      </c>
      <c r="DB28" s="33" t="e">
        <f aca="false">IF(CY28="","",((CP28)*3+(CR28)*3+(CT28)*3+(CV28)*3+(CX28)*3)/15)</f>
        <v>#VALUE!</v>
      </c>
      <c r="DC28" s="34" t="e">
        <f aca="false">remarks5(CP28,CR28,CT28,CV28,CX28,LEFT(CO$5,6),LEFT(CQ$5,6),LEFT(CS$5,6),LEFT(CU$5,6),LEFT(CW$5,6))</f>
        <v>#VALUE!</v>
      </c>
      <c r="DD28" s="30"/>
      <c r="DE28" s="31"/>
      <c r="DF28" s="30"/>
      <c r="DG28" s="31"/>
      <c r="DH28" s="30"/>
      <c r="DI28" s="31"/>
      <c r="DJ28" s="30"/>
      <c r="DK28" s="31"/>
      <c r="DL28" s="32" t="e">
        <f aca="false">IF(DP28="PASS",DD28+DF28+DH28+DJ28,"")</f>
        <v>#VALUE!</v>
      </c>
      <c r="DM28" s="37" t="e">
        <f aca="false">IF(DL28="","",DL28/400*100)</f>
        <v>#VALUE!</v>
      </c>
      <c r="DN28" s="32" t="e">
        <f aca="false">IF(DP28="PASS",Ngrade(DM28),"")</f>
        <v>#VALUE!</v>
      </c>
      <c r="DO28" s="33" t="e">
        <f aca="false">IF(DL28="","",((DE28)*3+(DG28)*3+(DI28)*3+(DK28)*3)/12)</f>
        <v>#VALUE!</v>
      </c>
      <c r="DP28" s="34" t="e">
        <f aca="false">remark4(DE28,DG28,DI28,DK28,LEFT(DD$5,6),LEFT(DF$5,6),LEFT(DH$5,6),LEFT(DJ$5,6))</f>
        <v>#VALUE!</v>
      </c>
      <c r="DQ28" s="30"/>
      <c r="DR28" s="31"/>
      <c r="DS28" s="30"/>
      <c r="DT28" s="31"/>
      <c r="DU28" s="30"/>
      <c r="DV28" s="31"/>
      <c r="DW28" s="30"/>
      <c r="DX28" s="31"/>
      <c r="DY28" s="30"/>
      <c r="DZ28" s="31"/>
      <c r="EA28" s="32" t="e">
        <f aca="false">IF(EE28="PASS",DQ28+DS28+DU28+DW28+DY28,"")</f>
        <v>#VALUE!</v>
      </c>
      <c r="EB28" s="37" t="e">
        <f aca="false">IF(EA28="","",EA28/500*100)</f>
        <v>#VALUE!</v>
      </c>
      <c r="EC28" s="32" t="e">
        <f aca="false">IF(EE28="PASS",Ngrade(EB28),"")</f>
        <v>#VALUE!</v>
      </c>
      <c r="ED28" s="33" t="e">
        <f aca="false">IF(EA28="","",((DR28)*3+(DT28)*3+(DV28)*3+(DX28)*3+(DZ28)*6)/18)</f>
        <v>#VALUE!</v>
      </c>
      <c r="EE28" s="34" t="e">
        <f aca="false">remarks5(DR28,DT28,DV28,DX28,DZ28,LEFT(DQ$5,6),LEFT(DS$5,6),LEFT(DU$5,6),LEFT(DW$5,6),LEFT(DY$5,6))</f>
        <v>#VALUE!</v>
      </c>
      <c r="EF28" s="34" t="e">
        <f aca="false">STATUS(BV28)</f>
        <v>#VALUE!</v>
      </c>
      <c r="EG28" s="36" t="n">
        <f aca="false">(SUM(H28,J28,L28,P28,Z28,AB28,AF28,AQ28,AS28,AU28,AW28,AY28,BA28,BL28,BN28,BP28,BR28)*3+SUM(N28,AH28,BJ28)*4+SUM(R28,AD28)*2)/67</f>
        <v>0</v>
      </c>
      <c r="EH28" s="30" t="s">
        <v>70</v>
      </c>
      <c r="EI28" s="31" t="n">
        <v>0</v>
      </c>
      <c r="EJ28" s="30" t="s">
        <v>70</v>
      </c>
      <c r="EK28" s="31" t="n">
        <v>0</v>
      </c>
      <c r="EL28" s="30" t="s">
        <v>70</v>
      </c>
      <c r="EM28" s="31" t="n">
        <v>0</v>
      </c>
      <c r="EN28" s="30" t="s">
        <v>70</v>
      </c>
      <c r="EO28" s="31" t="n">
        <v>0</v>
      </c>
      <c r="EP28" s="30" t="s">
        <v>70</v>
      </c>
      <c r="EQ28" s="31" t="n">
        <v>0</v>
      </c>
      <c r="ER28" s="32" t="e">
        <f aca="false">IF(EV28="PASS",EH28+EJ28+EL28+EN28+EP28,"")</f>
        <v>#VALUE!</v>
      </c>
      <c r="ES28" s="33" t="e">
        <f aca="false">IF(ER28="","",ER28/500*100)</f>
        <v>#VALUE!</v>
      </c>
      <c r="ET28" s="32" t="e">
        <f aca="false">IF(EV28="PASS",Ngrade(ES28),"")</f>
        <v>#VALUE!</v>
      </c>
      <c r="EU28" s="33" t="n">
        <f aca="false">ROUND(((EI28*3)+(EK28*4)+(EM28*3)+(EO28*3)+(EQ28*3))/16,2)</f>
        <v>0</v>
      </c>
      <c r="EV28" s="34" t="e">
        <f aca="false">remarks5(EI28,EK28,EM28,EO28,EQ28,LEFT(EH$5,6),LEFT(EJ$5,6),LEFT(EL$5,6),LEFT(EN$5,6),LEFT(EP$5,6))</f>
        <v>#VALUE!</v>
      </c>
      <c r="EW28" s="38" t="e">
        <f aca="false">STATUS(EU28)</f>
        <v>#VALUE!</v>
      </c>
      <c r="EX28" s="36" t="n">
        <f aca="false">((H28+J28+L28+P28+Z28+AB28+AF28+AQ28+AS28+AU28+AW28+AY28+BA28+BL28+BN28+BP28+BR28+EI28+EM28+EO28+EQ28)*3+SUM(R28,AD28)*2+SUM(N28,AH28,BJ28,EK28)*4)/83</f>
        <v>0</v>
      </c>
      <c r="EY28" s="30" t="s">
        <v>70</v>
      </c>
      <c r="EZ28" s="31" t="n">
        <v>0</v>
      </c>
      <c r="FA28" s="30" t="s">
        <v>70</v>
      </c>
      <c r="FB28" s="31" t="n">
        <v>0</v>
      </c>
      <c r="FC28" s="30" t="s">
        <v>70</v>
      </c>
      <c r="FD28" s="31" t="n">
        <v>0</v>
      </c>
      <c r="FE28" s="30" t="s">
        <v>70</v>
      </c>
      <c r="FF28" s="31" t="n">
        <v>0</v>
      </c>
      <c r="FG28" s="30" t="s">
        <v>70</v>
      </c>
      <c r="FH28" s="31" t="n">
        <v>0</v>
      </c>
      <c r="FI28" s="32" t="e">
        <f aca="false">IF(FM28="PASS",EY28+FA28+FC28+FE28+FG28,"")</f>
        <v>#VALUE!</v>
      </c>
      <c r="FJ28" s="33" t="e">
        <f aca="false">IF(FI28="","",FI28/500*100)</f>
        <v>#VALUE!</v>
      </c>
      <c r="FK28" s="32" t="e">
        <f aca="false">IF(FM28="PASS",Ngrade(FJ28),"")</f>
        <v>#VALUE!</v>
      </c>
      <c r="FL28" s="33" t="n">
        <f aca="false">ROUND(((EZ28*3)+(FB28*3)+(FD28*3)+(FF28*3)+(FH28*3))/15,2)</f>
        <v>0</v>
      </c>
      <c r="FM28" s="34" t="e">
        <f aca="false">remarks5(EZ28,FB28,FD28,FF28,FH28,LEFT(EY$5,6),LEFT(FA$5,6),LEFT(FC$5,6),LEFT(FE$5,6),LEFT(FG$5,6))</f>
        <v>#VALUE!</v>
      </c>
      <c r="FN28" s="38" t="e">
        <f aca="false">STATUS(FL28)</f>
        <v>#VALUE!</v>
      </c>
      <c r="FO28" s="36" t="n">
        <f aca="false">((H28+J28+L28+P28+Z28+AB28+AF28+AQ28+AS28+AU28+AW28+AY28+BA28+BL28+BN28+BP28+BR28+EI28+EM28+EO28+EQ28+EZ28+FB28+FD28+FF28+FH28)*3+SUM(R28,AD28)*2+SUM(N28,AH28,BJ28,EK28)*4)/98</f>
        <v>0</v>
      </c>
      <c r="FP28" s="30" t="s">
        <v>70</v>
      </c>
      <c r="FQ28" s="31" t="n">
        <v>0</v>
      </c>
      <c r="FR28" s="30" t="s">
        <v>70</v>
      </c>
      <c r="FS28" s="31" t="n">
        <v>0</v>
      </c>
      <c r="FT28" s="30" t="s">
        <v>70</v>
      </c>
      <c r="FU28" s="31" t="n">
        <v>0</v>
      </c>
      <c r="FV28" s="30" t="s">
        <v>70</v>
      </c>
      <c r="FW28" s="31" t="n">
        <v>0</v>
      </c>
      <c r="FX28" s="30" t="s">
        <v>70</v>
      </c>
      <c r="FY28" s="31" t="n">
        <v>0</v>
      </c>
      <c r="FZ28" s="32" t="e">
        <f aca="false">IF(GD28="PASS",FP28+FR28+FT28+FV28+FX28,"")</f>
        <v>#VALUE!</v>
      </c>
      <c r="GA28" s="33" t="e">
        <f aca="false">IF(FZ28="","",FZ28/500*100)</f>
        <v>#VALUE!</v>
      </c>
      <c r="GB28" s="32" t="e">
        <f aca="false">IF(GD28="PASS",Ngrade(GA28),"")</f>
        <v>#VALUE!</v>
      </c>
      <c r="GC28" s="33" t="n">
        <f aca="false">ROUND(((FQ28*3)+(FS28*3)+(FU28*3)+(FW28*3)+(FY28*4))/16,2)</f>
        <v>0</v>
      </c>
      <c r="GD28" s="34" t="e">
        <f aca="false">remarks5(FQ28,FS28,FU28,FW28,FY28,LEFT(FP$5,6),LEFT(FR$5,6),LEFT(FT$5,6),LEFT(FV$5,6),LEFT(FX$5,6))</f>
        <v>#VALUE!</v>
      </c>
      <c r="GE28" s="38" t="e">
        <f aca="false">STATUS(GC28)</f>
        <v>#VALUE!</v>
      </c>
      <c r="GF28" s="36" t="n">
        <f aca="false">((H28+J28+L28+P28+Z28+AB28+AF28+AQ28+AS28+AU28+AW28+AY28+BA28+BL28+BN28+BP28+BR28+EI28+EM28+EO28+EQ28+EZ28+FB28+FD28+FF28+FH28+FQ28+FS28+FU28+FW28)*3+SUM(R28,AD28)*2+SUM(N28,AH28,BJ28,EK28,FY28)*4)/114</f>
        <v>0</v>
      </c>
      <c r="GG28" s="30" t="s">
        <v>70</v>
      </c>
      <c r="GH28" s="31" t="n">
        <v>0</v>
      </c>
      <c r="GI28" s="30" t="s">
        <v>70</v>
      </c>
      <c r="GJ28" s="31" t="n">
        <v>0</v>
      </c>
      <c r="GK28" s="30" t="s">
        <v>70</v>
      </c>
      <c r="GL28" s="31" t="n">
        <v>0</v>
      </c>
      <c r="GM28" s="30" t="s">
        <v>70</v>
      </c>
      <c r="GN28" s="31" t="n">
        <v>0</v>
      </c>
      <c r="GO28" s="30" t="s">
        <v>70</v>
      </c>
      <c r="GP28" s="31" t="n">
        <v>0</v>
      </c>
      <c r="GQ28" s="32" t="e">
        <f aca="false">IF(GU28="PASS",GG28+GI28+GK28+GM28+GO28,"")</f>
        <v>#VALUE!</v>
      </c>
      <c r="GR28" s="33" t="e">
        <f aca="false">IF(GQ28="","",GQ28/500*100)</f>
        <v>#VALUE!</v>
      </c>
      <c r="GS28" s="32" t="e">
        <f aca="false">IF(GU28="PASS",Ngrade(GR28),"")</f>
        <v>#VALUE!</v>
      </c>
      <c r="GT28" s="33" t="n">
        <f aca="false">ROUND(((GH28*3)+(GJ28*3)+(GL28*3)+(GN28*3)+(GP28*6))/18,2)</f>
        <v>0</v>
      </c>
      <c r="GU28" s="34" t="e">
        <f aca="false">remarks5(GH28,GJ28,GL28,GN28,GP28,LEFT(GG$5,6),LEFT(GI$5,6),LEFT(GK$5,6),LEFT(GM$5,6),LEFT(GO$5,6))</f>
        <v>#VALUE!</v>
      </c>
      <c r="GV28" s="38" t="e">
        <f aca="false">STATUS(GT28)</f>
        <v>#VALUE!</v>
      </c>
      <c r="GW28" s="39" t="e">
        <f aca="false">IF(AND(W28="PASS",AM28="PASS",BF28="PASS",BW28="PASS",EV28="PASS",FM28="PASS",GD28="PASS",GU28="PASS"),S28+AI28+BB28+BS28+ER28+FI28+FZ28+GQ28,"")</f>
        <v>#VALUE!</v>
      </c>
      <c r="GX28" s="19" t="e">
        <f aca="false">IF(GW28="","",GW28/4150*100)</f>
        <v>#VALUE!</v>
      </c>
      <c r="GY28" s="39" t="e">
        <f aca="false">IF(HA28="PASS",Ngrade(GX28),"")</f>
        <v>#VALUE!</v>
      </c>
      <c r="GZ28" s="19" t="n">
        <f aca="false">((H28+J28+L28+P28+Z28+AB28+AF28+AQ28+AS28+AU28+AW28+AY28+BA28+BL28+BN28+BP28+BR28+EI28+EM28+EO28+EQ28+EZ28+FB28+FD28+FF28+FH28+FQ28+FS28+FU28+FW28+GH28+GJ28+GL28+GN28)*3+SUM(R28,AD28)*2+SUM(N28,AH28,BJ28,EK28,FY28)*4+SUM(GP28)*6)/132</f>
        <v>0</v>
      </c>
      <c r="HA28" s="19" t="e">
        <f aca="false">IF(GX28="","FAIL","PASS")</f>
        <v>#VALUE!</v>
      </c>
      <c r="HB28" s="19" t="e">
        <f aca="false">STATUS2008(V28,AO28,BH28,EG28,EX28,FO28,GF28,GZ28)</f>
        <v>#VALUE!</v>
      </c>
      <c r="HC28" s="40" t="s">
        <v>71</v>
      </c>
    </row>
    <row r="29" s="8" customFormat="true" ht="21" hidden="false" customHeight="false" outlineLevel="0" collapsed="false">
      <c r="A29" s="43" t="s">
        <v>131</v>
      </c>
      <c r="B29" s="44" t="s">
        <v>132</v>
      </c>
      <c r="C29" s="44" t="s">
        <v>133</v>
      </c>
      <c r="D29" s="41"/>
      <c r="E29" s="28"/>
      <c r="F29" s="42"/>
      <c r="G29" s="30" t="n">
        <v>93</v>
      </c>
      <c r="H29" s="31" t="n">
        <v>4</v>
      </c>
      <c r="I29" s="30" t="n">
        <v>97</v>
      </c>
      <c r="J29" s="31" t="n">
        <v>4</v>
      </c>
      <c r="K29" s="30" t="n">
        <v>76</v>
      </c>
      <c r="L29" s="31" t="n">
        <v>3.1</v>
      </c>
      <c r="M29" s="30" t="n">
        <v>74</v>
      </c>
      <c r="N29" s="31" t="n">
        <v>3</v>
      </c>
      <c r="O29" s="30" t="n">
        <v>68</v>
      </c>
      <c r="P29" s="31" t="n">
        <v>2.6</v>
      </c>
      <c r="Q29" s="30" t="n">
        <v>43</v>
      </c>
      <c r="R29" s="31" t="n">
        <v>4</v>
      </c>
      <c r="S29" s="32" t="e">
        <f aca="false">IF(W29="PASS",G29+I29+K29+M29+O29+Q29,"")</f>
        <v>#VALUE!</v>
      </c>
      <c r="T29" s="33" t="e">
        <f aca="false">IF(S29="","",S29/550*100)</f>
        <v>#VALUE!</v>
      </c>
      <c r="U29" s="32" t="e">
        <f aca="false">IF(W29="PASS",Ngrade(T29),"")</f>
        <v>#VALUE!</v>
      </c>
      <c r="V29" s="33" t="n">
        <f aca="false">ROUND(((H29*3)+(J29*3)+(L29*3)+(N29*4)+(P29*3)+(R29*2))/18,2)</f>
        <v>3.39</v>
      </c>
      <c r="W29" s="34" t="e">
        <f aca="false">remarks5(H29,J29,L29,N29,R29,LEFT(G$5,6),LEFT(I$5,6),LEFT(K$5,6),LEFT(M$5,6),LEFT(Q$5,6))</f>
        <v>#VALUE!</v>
      </c>
      <c r="X29" s="34" t="e">
        <f aca="false">STATUS(V29)</f>
        <v>#VALUE!</v>
      </c>
      <c r="Y29" s="30" t="n">
        <v>90</v>
      </c>
      <c r="Z29" s="31" t="n">
        <v>4</v>
      </c>
      <c r="AA29" s="30" t="n">
        <v>78</v>
      </c>
      <c r="AB29" s="31" t="n">
        <v>3.2</v>
      </c>
      <c r="AC29" s="30" t="n">
        <v>71</v>
      </c>
      <c r="AD29" s="31" t="n">
        <v>2.8</v>
      </c>
      <c r="AE29" s="30" t="n">
        <v>85</v>
      </c>
      <c r="AF29" s="31" t="n">
        <v>4</v>
      </c>
      <c r="AG29" s="30" t="n">
        <v>50</v>
      </c>
      <c r="AH29" s="31" t="n">
        <v>1</v>
      </c>
      <c r="AI29" s="32" t="e">
        <f aca="false">IF(AM29="PASS",Y29+AA29+AC29+AE29+AG29,"")</f>
        <v>#VALUE!</v>
      </c>
      <c r="AJ29" s="33" t="e">
        <f aca="false">IF(AI29="","",AI29/500*100)</f>
        <v>#VALUE!</v>
      </c>
      <c r="AK29" s="33" t="e">
        <f aca="false">IF(AM29="PASS",Ngrade(AJ29),"")</f>
        <v>#VALUE!</v>
      </c>
      <c r="AL29" s="33" t="n">
        <f aca="false">ROUND(((Z29*3)+(AB29*3)+(AD29*2)+(AF29*3)+(AH29*4))/15,2)</f>
        <v>2.88</v>
      </c>
      <c r="AM29" s="35" t="e">
        <f aca="false">remarks5(Z29,AB29,AD29,AF29,AH29,LEFT(Y$5,6),LEFT(AA$5,6),LEFT(AC$5,6),LEFT(AE$5,6),LEFT(AG$5,6))</f>
        <v>#VALUE!</v>
      </c>
      <c r="AN29" s="35" t="e">
        <f aca="false">STATUS(AL29)</f>
        <v>#VALUE!</v>
      </c>
      <c r="AO29" s="36" t="n">
        <f aca="false">(SUM(H29,J29,L29,P29,Z29,AB29,AF29)*3+SUM(N29,AH29)*4+SUM(R29,AD29)*2)/33</f>
        <v>3.16060606060606</v>
      </c>
      <c r="AP29" s="30" t="n">
        <v>70</v>
      </c>
      <c r="AQ29" s="31" t="n">
        <v>2.8</v>
      </c>
      <c r="AR29" s="30" t="n">
        <v>82</v>
      </c>
      <c r="AS29" s="31" t="n">
        <v>3.6</v>
      </c>
      <c r="AT29" s="30" t="n">
        <v>70</v>
      </c>
      <c r="AU29" s="31" t="n">
        <v>2.8</v>
      </c>
      <c r="AV29" s="30" t="n">
        <v>76</v>
      </c>
      <c r="AW29" s="31" t="n">
        <v>3.1</v>
      </c>
      <c r="AX29" s="30" t="n">
        <v>90</v>
      </c>
      <c r="AY29" s="31" t="n">
        <v>4</v>
      </c>
      <c r="AZ29" s="30" t="n">
        <v>75</v>
      </c>
      <c r="BA29" s="31" t="n">
        <v>3.1</v>
      </c>
      <c r="BB29" s="32" t="e">
        <f aca="false">IF(BF29="PASS",AP29+AR29+AT29+AV29++AX29+AZ29,"")</f>
        <v>#VALUE!</v>
      </c>
      <c r="BC29" s="33" t="e">
        <f aca="false">IF(BB29="","",BB29/600*100)</f>
        <v>#VALUE!</v>
      </c>
      <c r="BD29" s="32" t="e">
        <f aca="false">IF(BF29="PASS",Ngrade(BC29),"")</f>
        <v>#VALUE!</v>
      </c>
      <c r="BE29" s="33" t="n">
        <f aca="false">ROUND(((AQ29*3)+(AS29*3)+(AU29*3)+(AW29*3)+(AY29*3)+(BA29*3))/18,2)</f>
        <v>3.23</v>
      </c>
      <c r="BF29" s="34" t="e">
        <f aca="false">remarks6($AQ29,$AS29,$AU29,$AW29,$AY29,$BA29,LEFT($AP$5,6),LEFT($AR$5,6),LEFT($AT$5,6),LEFT($AV$5,6),LEFT($AX$5,6),LEFT($AZ$5,6))</f>
        <v>#VALUE!</v>
      </c>
      <c r="BG29" s="34" t="e">
        <f aca="false">STATUS(BE29)</f>
        <v>#VALUE!</v>
      </c>
      <c r="BH29" s="36" t="n">
        <f aca="false">(SUM(H29,J29,L29,P29,Z29,AB29,AF29,AQ29,AS29,AU29,AW29,AY29,BA29)*3+SUM(N29,AH29)*4+SUM(R29,AD29)*2)/51</f>
        <v>3.18627450980392</v>
      </c>
      <c r="BI29" s="30" t="n">
        <v>92</v>
      </c>
      <c r="BJ29" s="31" t="n">
        <v>4</v>
      </c>
      <c r="BK29" s="30" t="n">
        <v>68</v>
      </c>
      <c r="BL29" s="31" t="n">
        <v>2.6</v>
      </c>
      <c r="BM29" s="30" t="n">
        <v>85</v>
      </c>
      <c r="BN29" s="31" t="n">
        <v>4</v>
      </c>
      <c r="BO29" s="30" t="n">
        <v>90</v>
      </c>
      <c r="BP29" s="31" t="n">
        <v>4</v>
      </c>
      <c r="BQ29" s="30" t="n">
        <v>89</v>
      </c>
      <c r="BR29" s="31" t="n">
        <v>4</v>
      </c>
      <c r="BS29" s="32" t="e">
        <f aca="false">IF(BW29="PASS",BI29+BK29+BM29+BO29+BQ29,"")</f>
        <v>#VALUE!</v>
      </c>
      <c r="BT29" s="33" t="e">
        <f aca="false">IF(BS29="","",BS29/500*100)</f>
        <v>#VALUE!</v>
      </c>
      <c r="BU29" s="32" t="e">
        <f aca="false">IF(BW29="PASS",Ngrade(BT29),"")</f>
        <v>#VALUE!</v>
      </c>
      <c r="BV29" s="33" t="n">
        <f aca="false">ROUND(((BJ29*4)+(BL29*3)+(BN29*3)+(BP29*3)+(BR29*3))/16,2)</f>
        <v>3.74</v>
      </c>
      <c r="BW29" s="34" t="e">
        <f aca="false">remarks5(BJ29,BL29,BN29,BP29,BR29,LEFT(BI$5,6),LEFT(BK$5,6),LEFT(BM$5,6),LEFT(BO$5,6),LEFT(BQ$5,6))</f>
        <v>#VALUE!</v>
      </c>
      <c r="BX29" s="30"/>
      <c r="BY29" s="31"/>
      <c r="BZ29" s="30"/>
      <c r="CA29" s="31"/>
      <c r="CB29" s="30"/>
      <c r="CC29" s="31"/>
      <c r="CD29" s="30"/>
      <c r="CE29" s="31"/>
      <c r="CF29" s="30"/>
      <c r="CG29" s="31"/>
      <c r="CH29" s="30"/>
      <c r="CI29" s="31"/>
      <c r="CJ29" s="32" t="e">
        <f aca="false">IF(CN29="PASS",BX29+BZ29+CB29+CD29+CF29+CH29,"")</f>
        <v>#REF!</v>
      </c>
      <c r="CK29" s="37" t="e">
        <f aca="false">IF(CJ29="","",CJ29/600*100)</f>
        <v>#REF!</v>
      </c>
      <c r="CL29" s="32" t="e">
        <f aca="false">IF(CN29="PASS",Ngrade(CK29),"")</f>
        <v>#REF!</v>
      </c>
      <c r="CM29" s="33" t="e">
        <f aca="false">IF(CJ29="","",((BY29)*3+(CA29)*3+(CC29)*3+(CE29)*3+(CG29)*3+(CI29)*3)/18)</f>
        <v>#REF!</v>
      </c>
      <c r="CN29" s="34" t="e">
        <f aca="false">remarks6(BY29,CA29,CC29,CE29,CG29,CI29,LEFT($G$5,6),LEFT($I$5,6),LEFT($K$5,6),LEFT($M$5,6),LEFT($O$5,6),LEFT(#REF!,6))</f>
        <v>#REF!</v>
      </c>
      <c r="CO29" s="30"/>
      <c r="CP29" s="31"/>
      <c r="CQ29" s="30"/>
      <c r="CR29" s="31"/>
      <c r="CS29" s="30"/>
      <c r="CT29" s="31"/>
      <c r="CU29" s="30"/>
      <c r="CV29" s="31"/>
      <c r="CW29" s="30"/>
      <c r="CX29" s="31"/>
      <c r="CY29" s="32" t="e">
        <f aca="false">IF(DC29="PASS",CO29+CQ29+CS29+CU29+CW29,"")</f>
        <v>#VALUE!</v>
      </c>
      <c r="CZ29" s="37" t="e">
        <f aca="false">IF(CY29="","",CY29/500*100)</f>
        <v>#VALUE!</v>
      </c>
      <c r="DA29" s="32" t="e">
        <f aca="false">IF(DC29="PASS",Ngrade(CZ29),"")</f>
        <v>#VALUE!</v>
      </c>
      <c r="DB29" s="33" t="e">
        <f aca="false">IF(CY29="","",((CP29)*3+(CR29)*3+(CT29)*3+(CV29)*3+(CX29)*3)/15)</f>
        <v>#VALUE!</v>
      </c>
      <c r="DC29" s="34" t="e">
        <f aca="false">remarks5(CP29,CR29,CT29,CV29,CX29,LEFT(CO$5,6),LEFT(CQ$5,6),LEFT(CS$5,6),LEFT(CU$5,6),LEFT(CW$5,6))</f>
        <v>#VALUE!</v>
      </c>
      <c r="DD29" s="30"/>
      <c r="DE29" s="31"/>
      <c r="DF29" s="30"/>
      <c r="DG29" s="31"/>
      <c r="DH29" s="30"/>
      <c r="DI29" s="31"/>
      <c r="DJ29" s="30"/>
      <c r="DK29" s="31"/>
      <c r="DL29" s="32" t="e">
        <f aca="false">IF(DP29="PASS",DD29+DF29+DH29+DJ29,"")</f>
        <v>#VALUE!</v>
      </c>
      <c r="DM29" s="37" t="e">
        <f aca="false">IF(DL29="","",DL29/400*100)</f>
        <v>#VALUE!</v>
      </c>
      <c r="DN29" s="32" t="e">
        <f aca="false">IF(DP29="PASS",Ngrade(DM29),"")</f>
        <v>#VALUE!</v>
      </c>
      <c r="DO29" s="33" t="e">
        <f aca="false">IF(DL29="","",((DE29)*3+(DG29)*3+(DI29)*3+(DK29)*3)/12)</f>
        <v>#VALUE!</v>
      </c>
      <c r="DP29" s="34" t="e">
        <f aca="false">remark4(DE29,DG29,DI29,DK29,LEFT(DD$5,6),LEFT(DF$5,6),LEFT(DH$5,6),LEFT(DJ$5,6))</f>
        <v>#VALUE!</v>
      </c>
      <c r="DQ29" s="30"/>
      <c r="DR29" s="31"/>
      <c r="DS29" s="30"/>
      <c r="DT29" s="31"/>
      <c r="DU29" s="30"/>
      <c r="DV29" s="31"/>
      <c r="DW29" s="30"/>
      <c r="DX29" s="31"/>
      <c r="DY29" s="30"/>
      <c r="DZ29" s="31"/>
      <c r="EA29" s="32" t="e">
        <f aca="false">IF(EE29="PASS",DQ29+DS29+DU29+DW29+DY29,"")</f>
        <v>#VALUE!</v>
      </c>
      <c r="EB29" s="37" t="e">
        <f aca="false">IF(EA29="","",EA29/500*100)</f>
        <v>#VALUE!</v>
      </c>
      <c r="EC29" s="32" t="e">
        <f aca="false">IF(EE29="PASS",Ngrade(EB29),"")</f>
        <v>#VALUE!</v>
      </c>
      <c r="ED29" s="33" t="e">
        <f aca="false">IF(EA29="","",((DR29)*3+(DT29)*3+(DV29)*3+(DX29)*3+(DZ29)*6)/18)</f>
        <v>#VALUE!</v>
      </c>
      <c r="EE29" s="34" t="e">
        <f aca="false">remarks5(DR29,DT29,DV29,DX29,DZ29,LEFT(DQ$5,6),LEFT(DS$5,6),LEFT(DU$5,6),LEFT(DW$5,6),LEFT(DY$5,6))</f>
        <v>#VALUE!</v>
      </c>
      <c r="EF29" s="34" t="e">
        <f aca="false">STATUS(BV29)</f>
        <v>#VALUE!</v>
      </c>
      <c r="EG29" s="36" t="n">
        <f aca="false">(SUM(H29,J29,L29,P29,Z29,AB29,AF29,AQ29,AS29,AU29,AW29,AY29,BA29,BL29,BN29,BP29,BR29)*3+SUM(N29,AH29,BJ29)*4+SUM(R29,AD29)*2)/67</f>
        <v>3.31791044776119</v>
      </c>
      <c r="EH29" s="30" t="n">
        <v>100</v>
      </c>
      <c r="EI29" s="31" t="n">
        <v>4</v>
      </c>
      <c r="EJ29" s="30" t="n">
        <v>65</v>
      </c>
      <c r="EK29" s="31" t="n">
        <v>2.4</v>
      </c>
      <c r="EL29" s="30" t="n">
        <v>73</v>
      </c>
      <c r="EM29" s="31" t="n">
        <v>2.9</v>
      </c>
      <c r="EN29" s="30" t="n">
        <v>73</v>
      </c>
      <c r="EO29" s="31" t="n">
        <v>2.9</v>
      </c>
      <c r="EP29" s="30" t="n">
        <v>66</v>
      </c>
      <c r="EQ29" s="31" t="n">
        <v>2.4</v>
      </c>
      <c r="ER29" s="32" t="e">
        <f aca="false">IF(EV29="PASS",EH29+EJ29+EL29+EN29+EP29,"")</f>
        <v>#VALUE!</v>
      </c>
      <c r="ES29" s="33" t="e">
        <f aca="false">IF(ER29="","",ER29/500*100)</f>
        <v>#VALUE!</v>
      </c>
      <c r="ET29" s="32" t="e">
        <f aca="false">IF(EV29="PASS",Ngrade(ES29),"")</f>
        <v>#VALUE!</v>
      </c>
      <c r="EU29" s="33" t="n">
        <f aca="false">ROUND(((EI29*3)+(EK29*4)+(EM29*3)+(EO29*3)+(EQ29*3))/16,2)</f>
        <v>2.89</v>
      </c>
      <c r="EV29" s="34" t="e">
        <f aca="false">remarks5(EI29,EK29,EM29,EO29,EQ29,LEFT(EH$5,6),LEFT(EJ$5,6),LEFT(EL$5,6),LEFT(EN$5,6),LEFT(EP$5,6))</f>
        <v>#VALUE!</v>
      </c>
      <c r="EW29" s="38" t="e">
        <f aca="false">STATUS(EU29)</f>
        <v>#VALUE!</v>
      </c>
      <c r="EX29" s="36" t="n">
        <f aca="false">((H29+J29+L29+P29+Z29+AB29+AF29+AQ29+AS29+AU29+AW29+AY29+BA29+BL29+BN29+BP29+BR29+EI29+EM29+EO29+EQ29)*3+SUM(R29,AD29)*2+SUM(N29,AH29,BJ29,EK29)*4)/83</f>
        <v>3.23493975903615</v>
      </c>
      <c r="EY29" s="30" t="n">
        <v>90</v>
      </c>
      <c r="EZ29" s="31" t="n">
        <v>4</v>
      </c>
      <c r="FA29" s="30" t="n">
        <v>90</v>
      </c>
      <c r="FB29" s="31" t="n">
        <v>4</v>
      </c>
      <c r="FC29" s="30" t="n">
        <v>94</v>
      </c>
      <c r="FD29" s="31" t="n">
        <v>4</v>
      </c>
      <c r="FE29" s="30" t="n">
        <v>62</v>
      </c>
      <c r="FF29" s="31" t="n">
        <v>2.2</v>
      </c>
      <c r="FG29" s="30" t="n">
        <v>60</v>
      </c>
      <c r="FH29" s="31" t="n">
        <v>2</v>
      </c>
      <c r="FI29" s="32" t="e">
        <f aca="false">IF(FM29="PASS",EY29+FA29+FC29+FE29+FG29,"")</f>
        <v>#VALUE!</v>
      </c>
      <c r="FJ29" s="33" t="e">
        <f aca="false">IF(FI29="","",FI29/500*100)</f>
        <v>#VALUE!</v>
      </c>
      <c r="FK29" s="32" t="e">
        <f aca="false">IF(FM29="PASS",Ngrade(FJ29),"")</f>
        <v>#VALUE!</v>
      </c>
      <c r="FL29" s="33" t="n">
        <f aca="false">ROUND(((EZ29*3)+(FB29*3)+(FD29*3)+(FF29*3)+(FH29*3))/15,2)</f>
        <v>3.24</v>
      </c>
      <c r="FM29" s="34" t="e">
        <f aca="false">remarks5(EZ29,FB29,FD29,FF29,FH29,LEFT(EY$5,6),LEFT(FA$5,6),LEFT(FC$5,6),LEFT(FE$5,6),LEFT(FG$5,6))</f>
        <v>#VALUE!</v>
      </c>
      <c r="FN29" s="38" t="e">
        <f aca="false">STATUS(FL29)</f>
        <v>#VALUE!</v>
      </c>
      <c r="FO29" s="36" t="n">
        <f aca="false">((H29+J29+L29+P29+Z29+AB29+AF29+AQ29+AS29+AU29+AW29+AY29+BA29+BL29+BN29+BP29+BR29+EI29+EM29+EO29+EQ29+EZ29+FB29+FD29+FF29+FH29)*3+SUM(R29,AD29)*2+SUM(N29,AH29,BJ29,EK29)*4)/98</f>
        <v>3.23571428571429</v>
      </c>
      <c r="FP29" s="30" t="n">
        <v>85</v>
      </c>
      <c r="FQ29" s="31" t="n">
        <v>4</v>
      </c>
      <c r="FR29" s="30" t="n">
        <v>73</v>
      </c>
      <c r="FS29" s="31" t="n">
        <v>2.9</v>
      </c>
      <c r="FT29" s="30" t="n">
        <v>77</v>
      </c>
      <c r="FU29" s="31" t="n">
        <v>3.2</v>
      </c>
      <c r="FV29" s="30" t="n">
        <v>65</v>
      </c>
      <c r="FW29" s="31" t="n">
        <v>2.4</v>
      </c>
      <c r="FX29" s="30" t="n">
        <v>65</v>
      </c>
      <c r="FY29" s="31" t="n">
        <v>2.4</v>
      </c>
      <c r="FZ29" s="32" t="e">
        <f aca="false">IF(GD29="PASS",FP29+FR29+FT29+FV29+FX29,"")</f>
        <v>#VALUE!</v>
      </c>
      <c r="GA29" s="33" t="e">
        <f aca="false">IF(FZ29="","",FZ29/500*100)</f>
        <v>#VALUE!</v>
      </c>
      <c r="GB29" s="32" t="e">
        <f aca="false">IF(GD29="PASS",Ngrade(GA29),"")</f>
        <v>#VALUE!</v>
      </c>
      <c r="GC29" s="33" t="n">
        <f aca="false">ROUND(((FQ29*3)+(FS29*3)+(FU29*3)+(FW29*3)+(FY29*4))/16,2)</f>
        <v>2.94</v>
      </c>
      <c r="GD29" s="34" t="e">
        <f aca="false">remarks5(FQ29,FS29,FU29,FW29,FY29,LEFT(FP$5,6),LEFT(FR$5,6),LEFT(FT$5,6),LEFT(FV$5,6),LEFT(FX$5,6))</f>
        <v>#VALUE!</v>
      </c>
      <c r="GE29" s="38" t="e">
        <f aca="false">STATUS(GC29)</f>
        <v>#VALUE!</v>
      </c>
      <c r="GF29" s="36" t="n">
        <f aca="false">((H29+J29+L29+P29+Z29+AB29+AF29+AQ29+AS29+AU29+AW29+AY29+BA29+BL29+BN29+BP29+BR29+EI29+EM29+EO29+EQ29+EZ29+FB29+FD29+FF29+FH29+FQ29+FS29+FU29+FW29)*3+SUM(R29,AD29)*2+SUM(N29,AH29,BJ29,EK29,FY29)*4)/114</f>
        <v>3.19473684210526</v>
      </c>
      <c r="GG29" s="30" t="n">
        <v>70</v>
      </c>
      <c r="GH29" s="31" t="n">
        <v>2.8</v>
      </c>
      <c r="GI29" s="30" t="n">
        <v>75</v>
      </c>
      <c r="GJ29" s="31" t="n">
        <v>3.1</v>
      </c>
      <c r="GK29" s="30" t="n">
        <v>60</v>
      </c>
      <c r="GL29" s="31" t="n">
        <v>2</v>
      </c>
      <c r="GM29" s="30" t="n">
        <v>65</v>
      </c>
      <c r="GN29" s="31" t="n">
        <v>2.4</v>
      </c>
      <c r="GO29" s="30" t="n">
        <v>72</v>
      </c>
      <c r="GP29" s="31" t="n">
        <v>2.9</v>
      </c>
      <c r="GQ29" s="32" t="e">
        <f aca="false">IF(GU29="PASS",GG29+GI29+GK29+GM29+GO29,"")</f>
        <v>#VALUE!</v>
      </c>
      <c r="GR29" s="33" t="e">
        <f aca="false">IF(GQ29="","",GQ29/500*100)</f>
        <v>#VALUE!</v>
      </c>
      <c r="GS29" s="32" t="e">
        <f aca="false">IF(GU29="PASS",Ngrade(GR29),"")</f>
        <v>#VALUE!</v>
      </c>
      <c r="GT29" s="33" t="n">
        <f aca="false">ROUND(((GH29*3)+(GJ29*3)+(GL29*3)+(GN29*3)+(GP29*6))/18,2)</f>
        <v>2.68</v>
      </c>
      <c r="GU29" s="34" t="e">
        <f aca="false">remarks5(GH29,GJ29,GL29,GN29,GP29,LEFT(GG$5,6),LEFT(GI$5,6),LEFT(GK$5,6),LEFT(GM$5,6),LEFT(GO$5,6))</f>
        <v>#VALUE!</v>
      </c>
      <c r="GV29" s="38" t="e">
        <f aca="false">STATUS(GT29)</f>
        <v>#VALUE!</v>
      </c>
      <c r="GW29" s="39" t="e">
        <f aca="false">IF(AND(W29="PASS",AM29="PASS",BF29="PASS",BW29="PASS",EV29="PASS",FM29="PASS",GD29="PASS",GU29="PASS"),S29+AI29+BB29+BS29+ER29+FI29+FZ29+GQ29,"")</f>
        <v>#VALUE!</v>
      </c>
      <c r="GX29" s="19" t="e">
        <f aca="false">IF(GW29="","",GW29/4150*100)</f>
        <v>#VALUE!</v>
      </c>
      <c r="GY29" s="39" t="e">
        <f aca="false">IF(HA29="PASS",Ngrade(GX29),"")</f>
        <v>#VALUE!</v>
      </c>
      <c r="GZ29" s="19" t="n">
        <f aca="false">((H29+J29+L29+P29+Z29+AB29+AF29+AQ29+AS29+AU29+AW29+AY29+BA29+BL29+BN29+BP29+BR29+EI29+EM29+EO29+EQ29+EZ29+FB29+FD29+FF29+FH29+FQ29+FS29+FU29+FW29+GH29+GJ29+GL29+GN29)*3+SUM(R29,AD29)*2+SUM(N29,AH29,BJ29,EK29,FY29)*4+SUM(GP29)*6)/132</f>
        <v>3.125</v>
      </c>
      <c r="HA29" s="19" t="e">
        <f aca="false">IF(GX29="","FAIL","PASS")</f>
        <v>#VALUE!</v>
      </c>
      <c r="HB29" s="19" t="e">
        <f aca="false">STATUS2008(V29,AO29,BH29,EG29,EX29,FO29,GF29,GZ29)</f>
        <v>#VALUE!</v>
      </c>
      <c r="HC29" s="40"/>
    </row>
    <row r="30" s="8" customFormat="true" ht="21" hidden="false" customHeight="false" outlineLevel="0" collapsed="false">
      <c r="A30" s="43" t="s">
        <v>134</v>
      </c>
      <c r="B30" s="44" t="s">
        <v>135</v>
      </c>
      <c r="C30" s="44" t="s">
        <v>136</v>
      </c>
      <c r="D30" s="41"/>
      <c r="E30" s="28"/>
      <c r="F30" s="42"/>
      <c r="G30" s="30" t="n">
        <v>65</v>
      </c>
      <c r="H30" s="31" t="n">
        <v>2.4</v>
      </c>
      <c r="I30" s="30" t="n">
        <v>76</v>
      </c>
      <c r="J30" s="31" t="n">
        <v>3.1</v>
      </c>
      <c r="K30" s="30" t="n">
        <v>70</v>
      </c>
      <c r="L30" s="31" t="n">
        <v>2.8</v>
      </c>
      <c r="M30" s="30" t="n">
        <v>55</v>
      </c>
      <c r="N30" s="31" t="n">
        <v>1.5</v>
      </c>
      <c r="O30" s="30" t="n">
        <v>70</v>
      </c>
      <c r="P30" s="31" t="n">
        <v>2.8</v>
      </c>
      <c r="Q30" s="30" t="n">
        <v>37</v>
      </c>
      <c r="R30" s="31" t="n">
        <v>3</v>
      </c>
      <c r="S30" s="32" t="e">
        <f aca="false">IF(W30="PASS",G30+I30+K30+M30+O30+Q30,"")</f>
        <v>#VALUE!</v>
      </c>
      <c r="T30" s="33" t="e">
        <f aca="false">IF(S30="","",S30/550*100)</f>
        <v>#VALUE!</v>
      </c>
      <c r="U30" s="32" t="e">
        <f aca="false">IF(W30="PASS",Ngrade(T30),"")</f>
        <v>#VALUE!</v>
      </c>
      <c r="V30" s="33" t="n">
        <f aca="false">ROUND(((H30*3)+(J30*3)+(L30*3)+(N30*4)+(P30*3)+(R30*2))/18,2)</f>
        <v>2.52</v>
      </c>
      <c r="W30" s="34" t="e">
        <f aca="false">remarks5(H30,J30,L30,N30,R30,LEFT(G$5,6),LEFT(I$5,6),LEFT(K$5,6),LEFT(M$5,6),LEFT(Q$5,6))</f>
        <v>#VALUE!</v>
      </c>
      <c r="X30" s="34" t="e">
        <f aca="false">STATUS(V30)</f>
        <v>#VALUE!</v>
      </c>
      <c r="Y30" s="30" t="n">
        <v>72</v>
      </c>
      <c r="Z30" s="31" t="n">
        <v>2.9</v>
      </c>
      <c r="AA30" s="30" t="n">
        <v>73</v>
      </c>
      <c r="AB30" s="31" t="n">
        <v>2.9</v>
      </c>
      <c r="AC30" s="30" t="n">
        <v>78</v>
      </c>
      <c r="AD30" s="31" t="n">
        <v>3.2</v>
      </c>
      <c r="AE30" s="30" t="n">
        <v>80</v>
      </c>
      <c r="AF30" s="31" t="n">
        <v>3.4</v>
      </c>
      <c r="AG30" s="30" t="n">
        <v>51</v>
      </c>
      <c r="AH30" s="31" t="n">
        <v>1.1</v>
      </c>
      <c r="AI30" s="32" t="e">
        <f aca="false">IF(AM30="PASS",Y30+AA30+AC30+AE30+AG30,"")</f>
        <v>#VALUE!</v>
      </c>
      <c r="AJ30" s="33" t="e">
        <f aca="false">IF(AI30="","",AI30/500*100)</f>
        <v>#VALUE!</v>
      </c>
      <c r="AK30" s="33" t="e">
        <f aca="false">IF(AM30="PASS",Ngrade(AJ30),"")</f>
        <v>#VALUE!</v>
      </c>
      <c r="AL30" s="33" t="n">
        <f aca="false">ROUND(((Z30*3)+(AB30*3)+(AD30*2)+(AF30*3)+(AH30*4))/15,2)</f>
        <v>2.56</v>
      </c>
      <c r="AM30" s="35" t="e">
        <f aca="false">remarks5(Z30,AB30,AD30,AF30,AH30,LEFT(Y$5,6),LEFT(AA$5,6),LEFT(AC$5,6),LEFT(AE$5,6),LEFT(AG$5,6))</f>
        <v>#VALUE!</v>
      </c>
      <c r="AN30" s="35" t="e">
        <f aca="false">STATUS(AL30)</f>
        <v>#VALUE!</v>
      </c>
      <c r="AO30" s="36" t="n">
        <f aca="false">(SUM(H30,J30,L30,P30,Z30,AB30,AF30)*3+SUM(N30,AH30)*4+SUM(R30,AD30)*2)/33</f>
        <v>2.53636363636364</v>
      </c>
      <c r="AP30" s="30" t="n">
        <v>67</v>
      </c>
      <c r="AQ30" s="31" t="n">
        <v>2.5</v>
      </c>
      <c r="AR30" s="30" t="n">
        <v>78.5</v>
      </c>
      <c r="AS30" s="31" t="n">
        <v>3.3</v>
      </c>
      <c r="AT30" s="30" t="n">
        <v>76</v>
      </c>
      <c r="AU30" s="31" t="n">
        <v>3.1</v>
      </c>
      <c r="AV30" s="30" t="n">
        <v>75</v>
      </c>
      <c r="AW30" s="31" t="n">
        <v>3.1</v>
      </c>
      <c r="AX30" s="30" t="n">
        <v>50</v>
      </c>
      <c r="AY30" s="31" t="n">
        <v>1</v>
      </c>
      <c r="AZ30" s="30" t="n">
        <v>68</v>
      </c>
      <c r="BA30" s="31" t="n">
        <v>2.6</v>
      </c>
      <c r="BB30" s="32" t="e">
        <f aca="false">IF(BF30="PASS",AP30+AR30+AT30+AV30++AX30+AZ30,"")</f>
        <v>#VALUE!</v>
      </c>
      <c r="BC30" s="33" t="e">
        <f aca="false">IF(BB30="","",BB30/600*100)</f>
        <v>#VALUE!</v>
      </c>
      <c r="BD30" s="32" t="e">
        <f aca="false">IF(BF30="PASS",Ngrade(BC30),"")</f>
        <v>#VALUE!</v>
      </c>
      <c r="BE30" s="33" t="n">
        <f aca="false">ROUND(((AQ30*3)+(AS30*3)+(AU30*3)+(AW30*3)+(AY30*3)+(BA30*3))/18,2)</f>
        <v>2.6</v>
      </c>
      <c r="BF30" s="34" t="e">
        <f aca="false">remarks6($AQ30,$AS30,$AU30,$AW30,$AY30,$BA30,LEFT($AP$5,6),LEFT($AR$5,6),LEFT($AT$5,6),LEFT($AV$5,6),LEFT($AX$5,6),LEFT($AZ$5,6))</f>
        <v>#VALUE!</v>
      </c>
      <c r="BG30" s="34" t="e">
        <f aca="false">STATUS(BE30)</f>
        <v>#VALUE!</v>
      </c>
      <c r="BH30" s="36" t="n">
        <f aca="false">(SUM(H30,J30,L30,P30,Z30,AB30,AF30,AQ30,AS30,AU30,AW30,AY30,BA30)*3+SUM(N30,AH30)*4+SUM(R30,AD30)*2)/51</f>
        <v>2.55882352941176</v>
      </c>
      <c r="BI30" s="30" t="n">
        <v>74</v>
      </c>
      <c r="BJ30" s="31" t="n">
        <v>3</v>
      </c>
      <c r="BK30" s="30" t="n">
        <v>50</v>
      </c>
      <c r="BL30" s="31" t="n">
        <v>1</v>
      </c>
      <c r="BM30" s="30" t="n">
        <v>85</v>
      </c>
      <c r="BN30" s="31" t="n">
        <v>4</v>
      </c>
      <c r="BO30" s="30" t="n">
        <v>84</v>
      </c>
      <c r="BP30" s="31" t="n">
        <v>3.9</v>
      </c>
      <c r="BQ30" s="30" t="n">
        <v>85</v>
      </c>
      <c r="BR30" s="31" t="n">
        <v>4</v>
      </c>
      <c r="BS30" s="32" t="e">
        <f aca="false">IF(BW30="PASS",BI30+BK30+BM30+BO30+BQ30,"")</f>
        <v>#VALUE!</v>
      </c>
      <c r="BT30" s="33" t="e">
        <f aca="false">IF(BS30="","",BS30/500*100)</f>
        <v>#VALUE!</v>
      </c>
      <c r="BU30" s="32" t="e">
        <f aca="false">IF(BW30="PASS",Ngrade(BT30),"")</f>
        <v>#VALUE!</v>
      </c>
      <c r="BV30" s="33" t="n">
        <f aca="false">ROUND(((BJ30*4)+(BL30*3)+(BN30*3)+(BP30*3)+(BR30*3))/16,2)</f>
        <v>3.17</v>
      </c>
      <c r="BW30" s="34" t="e">
        <f aca="false">remarks5(BJ30,BL30,BN30,BP30,BR30,LEFT(BI$5,6),LEFT(BK$5,6),LEFT(BM$5,6),LEFT(BO$5,6),LEFT(BQ$5,6))</f>
        <v>#VALUE!</v>
      </c>
      <c r="BX30" s="30"/>
      <c r="BY30" s="31"/>
      <c r="BZ30" s="30"/>
      <c r="CA30" s="31"/>
      <c r="CB30" s="30"/>
      <c r="CC30" s="31"/>
      <c r="CD30" s="30"/>
      <c r="CE30" s="31"/>
      <c r="CF30" s="30"/>
      <c r="CG30" s="31"/>
      <c r="CH30" s="30"/>
      <c r="CI30" s="31"/>
      <c r="CJ30" s="32" t="e">
        <f aca="false">IF(CN30="PASS",BX30+BZ30+CB30+CD30+CF30+CH30,"")</f>
        <v>#REF!</v>
      </c>
      <c r="CK30" s="37" t="e">
        <f aca="false">IF(CJ30="","",CJ30/600*100)</f>
        <v>#REF!</v>
      </c>
      <c r="CL30" s="32" t="e">
        <f aca="false">IF(CN30="PASS",Ngrade(CK30),"")</f>
        <v>#REF!</v>
      </c>
      <c r="CM30" s="33" t="e">
        <f aca="false">IF(CJ30="","",((BY30)*3+(CA30)*3+(CC30)*3+(CE30)*3+(CG30)*3+(CI30)*3)/18)</f>
        <v>#REF!</v>
      </c>
      <c r="CN30" s="34" t="e">
        <f aca="false">remarks6(BY30,CA30,CC30,CE30,CG30,CI30,LEFT($G$5,6),LEFT($I$5,6),LEFT($K$5,6),LEFT($M$5,6),LEFT($O$5,6),LEFT(#REF!,6))</f>
        <v>#REF!</v>
      </c>
      <c r="CO30" s="30"/>
      <c r="CP30" s="31"/>
      <c r="CQ30" s="30"/>
      <c r="CR30" s="31"/>
      <c r="CS30" s="30"/>
      <c r="CT30" s="31"/>
      <c r="CU30" s="30"/>
      <c r="CV30" s="31"/>
      <c r="CW30" s="30"/>
      <c r="CX30" s="31"/>
      <c r="CY30" s="32" t="e">
        <f aca="false">IF(DC30="PASS",CO30+CQ30+CS30+CU30+CW30,"")</f>
        <v>#VALUE!</v>
      </c>
      <c r="CZ30" s="37" t="e">
        <f aca="false">IF(CY30="","",CY30/500*100)</f>
        <v>#VALUE!</v>
      </c>
      <c r="DA30" s="32" t="e">
        <f aca="false">IF(DC30="PASS",Ngrade(CZ30),"")</f>
        <v>#VALUE!</v>
      </c>
      <c r="DB30" s="33" t="e">
        <f aca="false">IF(CY30="","",((CP30)*3+(CR30)*3+(CT30)*3+(CV30)*3+(CX30)*3)/15)</f>
        <v>#VALUE!</v>
      </c>
      <c r="DC30" s="34" t="e">
        <f aca="false">remarks5(CP30,CR30,CT30,CV30,CX30,LEFT(CO$5,6),LEFT(CQ$5,6),LEFT(CS$5,6),LEFT(CU$5,6),LEFT(CW$5,6))</f>
        <v>#VALUE!</v>
      </c>
      <c r="DD30" s="30"/>
      <c r="DE30" s="31"/>
      <c r="DF30" s="30"/>
      <c r="DG30" s="31"/>
      <c r="DH30" s="30"/>
      <c r="DI30" s="31"/>
      <c r="DJ30" s="30"/>
      <c r="DK30" s="31"/>
      <c r="DL30" s="32" t="e">
        <f aca="false">IF(DP30="PASS",DD30+DF30+DH30+DJ30,"")</f>
        <v>#VALUE!</v>
      </c>
      <c r="DM30" s="37" t="e">
        <f aca="false">IF(DL30="","",DL30/400*100)</f>
        <v>#VALUE!</v>
      </c>
      <c r="DN30" s="32" t="e">
        <f aca="false">IF(DP30="PASS",Ngrade(DM30),"")</f>
        <v>#VALUE!</v>
      </c>
      <c r="DO30" s="33" t="e">
        <f aca="false">IF(DL30="","",((DE30)*3+(DG30)*3+(DI30)*3+(DK30)*3)/12)</f>
        <v>#VALUE!</v>
      </c>
      <c r="DP30" s="34" t="e">
        <f aca="false">remark4(DE30,DG30,DI30,DK30,LEFT(DD$5,6),LEFT(DF$5,6),LEFT(DH$5,6),LEFT(DJ$5,6))</f>
        <v>#VALUE!</v>
      </c>
      <c r="DQ30" s="30"/>
      <c r="DR30" s="31"/>
      <c r="DS30" s="30"/>
      <c r="DT30" s="31"/>
      <c r="DU30" s="30"/>
      <c r="DV30" s="31"/>
      <c r="DW30" s="30"/>
      <c r="DX30" s="31"/>
      <c r="DY30" s="30"/>
      <c r="DZ30" s="31"/>
      <c r="EA30" s="32" t="e">
        <f aca="false">IF(EE30="PASS",DQ30+DS30+DU30+DW30+DY30,"")</f>
        <v>#VALUE!</v>
      </c>
      <c r="EB30" s="37" t="e">
        <f aca="false">IF(EA30="","",EA30/500*100)</f>
        <v>#VALUE!</v>
      </c>
      <c r="EC30" s="32" t="e">
        <f aca="false">IF(EE30="PASS",Ngrade(EB30),"")</f>
        <v>#VALUE!</v>
      </c>
      <c r="ED30" s="33" t="e">
        <f aca="false">IF(EA30="","",((DR30)*3+(DT30)*3+(DV30)*3+(DX30)*3+(DZ30)*6)/18)</f>
        <v>#VALUE!</v>
      </c>
      <c r="EE30" s="34" t="e">
        <f aca="false">remarks5(DR30,DT30,DV30,DX30,DZ30,LEFT(DQ$5,6),LEFT(DS$5,6),LEFT(DU$5,6),LEFT(DW$5,6),LEFT(DY$5,6))</f>
        <v>#VALUE!</v>
      </c>
      <c r="EF30" s="34" t="e">
        <f aca="false">STATUS(BV30)</f>
        <v>#VALUE!</v>
      </c>
      <c r="EG30" s="36" t="n">
        <f aca="false">(SUM(H30,J30,L30,P30,Z30,AB30,AF30,AQ30,AS30,AU30,AW30,AY30,BA30,BL30,BN30,BP30,BR30)*3+SUM(N30,AH30,BJ30)*4+SUM(R30,AD30)*2)/67</f>
        <v>2.7044776119403</v>
      </c>
      <c r="EH30" s="30" t="n">
        <v>98</v>
      </c>
      <c r="EI30" s="31" t="n">
        <v>4</v>
      </c>
      <c r="EJ30" s="30" t="n">
        <v>62</v>
      </c>
      <c r="EK30" s="31" t="n">
        <v>2.2</v>
      </c>
      <c r="EL30" s="30" t="n">
        <v>71</v>
      </c>
      <c r="EM30" s="31" t="n">
        <v>2.8</v>
      </c>
      <c r="EN30" s="30" t="n">
        <v>67</v>
      </c>
      <c r="EO30" s="31" t="n">
        <v>2.5</v>
      </c>
      <c r="EP30" s="30" t="n">
        <v>52</v>
      </c>
      <c r="EQ30" s="31" t="n">
        <v>1.2</v>
      </c>
      <c r="ER30" s="32" t="e">
        <f aca="false">IF(EV30="PASS",EH30+EJ30+EL30+EN30+EP30,"")</f>
        <v>#VALUE!</v>
      </c>
      <c r="ES30" s="33" t="e">
        <f aca="false">IF(ER30="","",ER30/500*100)</f>
        <v>#VALUE!</v>
      </c>
      <c r="ET30" s="32" t="e">
        <f aca="false">IF(EV30="PASS",Ngrade(ES30),"")</f>
        <v>#VALUE!</v>
      </c>
      <c r="EU30" s="33" t="n">
        <f aca="false">ROUND(((EI30*3)+(EK30*4)+(EM30*3)+(EO30*3)+(EQ30*3))/16,2)</f>
        <v>2.52</v>
      </c>
      <c r="EV30" s="34" t="e">
        <f aca="false">remarks5(EI30,EK30,EM30,EO30,EQ30,LEFT(EH$5,6),LEFT(EJ$5,6),LEFT(EL$5,6),LEFT(EN$5,6),LEFT(EP$5,6))</f>
        <v>#VALUE!</v>
      </c>
      <c r="EW30" s="38" t="e">
        <f aca="false">STATUS(EU30)</f>
        <v>#VALUE!</v>
      </c>
      <c r="EX30" s="36" t="n">
        <f aca="false">((H30+J30+L30+P30+Z30+AB30+AF30+AQ30+AS30+AU30+AW30+AY30+BA30+BL30+BN30+BP30+BR30+EI30+EM30+EO30+EQ30)*3+SUM(R30,AD30)*2+SUM(N30,AH30,BJ30,EK30)*4)/83</f>
        <v>2.66867469879518</v>
      </c>
      <c r="EY30" s="30" t="n">
        <v>55</v>
      </c>
      <c r="EZ30" s="31" t="n">
        <v>1.5</v>
      </c>
      <c r="FA30" s="30" t="n">
        <v>70</v>
      </c>
      <c r="FB30" s="31" t="n">
        <v>2.8</v>
      </c>
      <c r="FC30" s="30" t="n">
        <v>80</v>
      </c>
      <c r="FD30" s="31" t="n">
        <v>3.4</v>
      </c>
      <c r="FE30" s="30" t="n">
        <v>52</v>
      </c>
      <c r="FF30" s="31" t="n">
        <v>1.2</v>
      </c>
      <c r="FG30" s="30" t="n">
        <v>17</v>
      </c>
      <c r="FH30" s="31" t="n">
        <v>0</v>
      </c>
      <c r="FI30" s="32" t="e">
        <f aca="false">IF(FM30="PASS",EY30+FA30+FC30+FE30+FG30,"")</f>
        <v>#VALUE!</v>
      </c>
      <c r="FJ30" s="33" t="e">
        <f aca="false">IF(FI30="","",FI30/500*100)</f>
        <v>#VALUE!</v>
      </c>
      <c r="FK30" s="32" t="e">
        <f aca="false">IF(FM30="PASS",Ngrade(FJ30),"")</f>
        <v>#VALUE!</v>
      </c>
      <c r="FL30" s="33" t="n">
        <f aca="false">ROUND(((EZ30*3)+(FB30*3)+(FD30*3)+(FF30*3)+(FH30*3))/15,2)</f>
        <v>1.78</v>
      </c>
      <c r="FM30" s="34" t="e">
        <f aca="false">remarks5(EZ30,FB30,FD30,FF30,FH30,LEFT(EY$5,6),LEFT(FA$5,6),LEFT(FC$5,6),LEFT(FE$5,6),LEFT(FG$5,6))</f>
        <v>#VALUE!</v>
      </c>
      <c r="FN30" s="38" t="e">
        <f aca="false">STATUS(FL30)</f>
        <v>#VALUE!</v>
      </c>
      <c r="FO30" s="36" t="n">
        <f aca="false">((H30+J30+L30+P30+Z30+AB30+AF30+AQ30+AS30+AU30+AW30+AY30+BA30+BL30+BN30+BP30+BR30+EI30+EM30+EO30+EQ30+EZ30+FB30+FD30+FF30+FH30)*3+SUM(R30,AD30)*2+SUM(N30,AH30,BJ30,EK30)*4)/98</f>
        <v>2.53265306122449</v>
      </c>
      <c r="FP30" s="30" t="n">
        <v>60</v>
      </c>
      <c r="FQ30" s="31" t="n">
        <v>2</v>
      </c>
      <c r="FR30" s="30" t="n">
        <v>57</v>
      </c>
      <c r="FS30" s="31" t="n">
        <v>1.7</v>
      </c>
      <c r="FT30" s="30" t="n">
        <v>70</v>
      </c>
      <c r="FU30" s="31" t="n">
        <v>2.8</v>
      </c>
      <c r="FV30" s="30" t="n">
        <v>27</v>
      </c>
      <c r="FW30" s="31" t="n">
        <v>0</v>
      </c>
      <c r="FX30" s="30" t="n">
        <v>15</v>
      </c>
      <c r="FY30" s="31" t="n">
        <v>0</v>
      </c>
      <c r="FZ30" s="32" t="e">
        <f aca="false">IF(GD30="PASS",FP30+FR30+FT30+FV30+FX30,"")</f>
        <v>#VALUE!</v>
      </c>
      <c r="GA30" s="33" t="e">
        <f aca="false">IF(FZ30="","",FZ30/500*100)</f>
        <v>#VALUE!</v>
      </c>
      <c r="GB30" s="32" t="e">
        <f aca="false">IF(GD30="PASS",Ngrade(GA30),"")</f>
        <v>#VALUE!</v>
      </c>
      <c r="GC30" s="33" t="n">
        <f aca="false">ROUND(((FQ30*3)+(FS30*3)+(FU30*3)+(FW30*3)+(FY30*4))/16,2)</f>
        <v>1.22</v>
      </c>
      <c r="GD30" s="34" t="e">
        <f aca="false">remarks5(FQ30,FS30,FU30,FW30,FY30,LEFT(FP$5,6),LEFT(FR$5,6),LEFT(FT$5,6),LEFT(FV$5,6),LEFT(FX$5,6))</f>
        <v>#VALUE!</v>
      </c>
      <c r="GE30" s="38" t="e">
        <f aca="false">STATUS(GC30)</f>
        <v>#VALUE!</v>
      </c>
      <c r="GF30" s="36" t="n">
        <f aca="false">((H30+J30+L30+P30+Z30+AB30+AF30+AQ30+AS30+AU30+AW30+AY30+BA30+BL30+BN30+BP30+BR30+EI30+EM30+EO30+EQ30+EZ30+FB30+FD30+FF30+FH30+FQ30+FS30+FU30+FW30)*3+SUM(R30,AD30)*2+SUM(N30,AH30,BJ30,EK30,FY30)*4)/114</f>
        <v>2.34824561403509</v>
      </c>
      <c r="GG30" s="30" t="n">
        <v>61</v>
      </c>
      <c r="GH30" s="31" t="n">
        <v>2.1</v>
      </c>
      <c r="GI30" s="30" t="n">
        <v>61</v>
      </c>
      <c r="GJ30" s="31" t="n">
        <v>2.1</v>
      </c>
      <c r="GK30" s="30" t="n">
        <v>60</v>
      </c>
      <c r="GL30" s="31" t="n">
        <v>2</v>
      </c>
      <c r="GM30" s="30" t="n">
        <v>39</v>
      </c>
      <c r="GN30" s="31" t="n">
        <v>0</v>
      </c>
      <c r="GO30" s="30" t="n">
        <v>60</v>
      </c>
      <c r="GP30" s="31" t="n">
        <v>2</v>
      </c>
      <c r="GQ30" s="32" t="e">
        <f aca="false">IF(GU30="PASS",GG30+GI30+GK30+GM30+GO30,"")</f>
        <v>#VALUE!</v>
      </c>
      <c r="GR30" s="33" t="e">
        <f aca="false">IF(GQ30="","",GQ30/500*100)</f>
        <v>#VALUE!</v>
      </c>
      <c r="GS30" s="32" t="e">
        <f aca="false">IF(GU30="PASS",Ngrade(GR30),"")</f>
        <v>#VALUE!</v>
      </c>
      <c r="GT30" s="33" t="n">
        <f aca="false">ROUND(((GH30*3)+(GJ30*3)+(GL30*3)+(GN30*3)+(GP30*6))/18,2)</f>
        <v>1.7</v>
      </c>
      <c r="GU30" s="34" t="e">
        <f aca="false">remarks5(GH30,GJ30,GL30,GN30,GP30,LEFT(GG$5,6),LEFT(GI$5,6),LEFT(GK$5,6),LEFT(GM$5,6),LEFT(GO$5,6))</f>
        <v>#VALUE!</v>
      </c>
      <c r="GV30" s="38" t="e">
        <f aca="false">STATUS(GT30)</f>
        <v>#VALUE!</v>
      </c>
      <c r="GW30" s="39" t="e">
        <f aca="false">IF(AND(W30="PASS",AM30="PASS",BF30="PASS",BW30="PASS",EV30="PASS",FM30="PASS",GD30="PASS",GU30="PASS"),S30+AI30+BB30+BS30+ER30+FI30+FZ30+GQ30,"")</f>
        <v>#VALUE!</v>
      </c>
      <c r="GX30" s="19" t="e">
        <f aca="false">IF(GW30="","",GW30/4150*100)</f>
        <v>#VALUE!</v>
      </c>
      <c r="GY30" s="39" t="e">
        <f aca="false">IF(HA30="PASS",Ngrade(GX30),"")</f>
        <v>#VALUE!</v>
      </c>
      <c r="GZ30" s="19" t="n">
        <f aca="false">((H30+J30+L30+P30+Z30+AB30+AF30+AQ30+AS30+AU30+AW30+AY30+BA30+BL30+BN30+BP30+BR30+EI30+EM30+EO30+EQ30+EZ30+FB30+FD30+FF30+FH30+FQ30+FS30+FU30+FW30+GH30+GJ30+GL30+GN30)*3+SUM(R30,AD30)*2+SUM(N30,AH30,BJ30,EK30,FY30)*4+SUM(GP30)*6)/132</f>
        <v>2.25984848484848</v>
      </c>
      <c r="HA30" s="19" t="e">
        <f aca="false">IF(GX30="","FAIL","PASS")</f>
        <v>#VALUE!</v>
      </c>
      <c r="HB30" s="19" t="e">
        <f aca="false">STATUS2008(V30,AO30,BH30,EG30,EX30,FO30,GF30,GZ30)</f>
        <v>#VALUE!</v>
      </c>
      <c r="HC30" s="40"/>
    </row>
    <row r="31" s="8" customFormat="true" ht="21" hidden="false" customHeight="false" outlineLevel="0" collapsed="false">
      <c r="A31" s="25" t="s">
        <v>137</v>
      </c>
      <c r="B31" s="26" t="s">
        <v>138</v>
      </c>
      <c r="C31" s="26" t="s">
        <v>139</v>
      </c>
      <c r="D31" s="41"/>
      <c r="E31" s="28"/>
      <c r="F31" s="42"/>
      <c r="G31" s="30" t="n">
        <v>50</v>
      </c>
      <c r="H31" s="31" t="n">
        <v>1</v>
      </c>
      <c r="I31" s="30" t="n">
        <v>50</v>
      </c>
      <c r="J31" s="31" t="n">
        <v>1</v>
      </c>
      <c r="K31" s="30" t="n">
        <v>50</v>
      </c>
      <c r="L31" s="31" t="n">
        <v>1</v>
      </c>
      <c r="M31" s="30" t="n">
        <v>56</v>
      </c>
      <c r="N31" s="31" t="n">
        <v>1.6</v>
      </c>
      <c r="O31" s="30" t="n">
        <v>67</v>
      </c>
      <c r="P31" s="31" t="n">
        <v>2.5</v>
      </c>
      <c r="Q31" s="30" t="n">
        <v>40</v>
      </c>
      <c r="R31" s="31" t="n">
        <v>3.4</v>
      </c>
      <c r="S31" s="32" t="e">
        <f aca="false">IF(W31="PASS",G31+I31+K31+M31+O31+Q31,"")</f>
        <v>#VALUE!</v>
      </c>
      <c r="T31" s="33" t="e">
        <f aca="false">IF(S31="","",S31/550*100)</f>
        <v>#VALUE!</v>
      </c>
      <c r="U31" s="32" t="e">
        <f aca="false">IF(W31="PASS",Ngrade(T31),"")</f>
        <v>#VALUE!</v>
      </c>
      <c r="V31" s="33" t="n">
        <f aca="false">ROUND(((H31*3)+(J31*3)+(L31*3)+(N31*4)+(P31*3)+(R31*2))/18,2)</f>
        <v>1.65</v>
      </c>
      <c r="W31" s="34" t="e">
        <f aca="false">remarks5(H31,J31,L31,N31,R31,LEFT(G$5,6),LEFT(I$5,6),LEFT(K$5,6),LEFT(M$5,6),LEFT(Q$5,6))</f>
        <v>#VALUE!</v>
      </c>
      <c r="X31" s="34" t="e">
        <f aca="false">STATUS(V31)</f>
        <v>#VALUE!</v>
      </c>
      <c r="Y31" s="30" t="s">
        <v>70</v>
      </c>
      <c r="Z31" s="31" t="n">
        <v>0</v>
      </c>
      <c r="AA31" s="30" t="s">
        <v>70</v>
      </c>
      <c r="AB31" s="31" t="n">
        <v>0</v>
      </c>
      <c r="AC31" s="30" t="s">
        <v>70</v>
      </c>
      <c r="AD31" s="31" t="n">
        <v>0</v>
      </c>
      <c r="AE31" s="30" t="s">
        <v>70</v>
      </c>
      <c r="AF31" s="31" t="n">
        <v>0</v>
      </c>
      <c r="AG31" s="30" t="s">
        <v>70</v>
      </c>
      <c r="AH31" s="31" t="n">
        <v>0</v>
      </c>
      <c r="AI31" s="32" t="e">
        <f aca="false">IF(AM31="PASS",Y31+AA31+AC31+AE31+AG31,"")</f>
        <v>#VALUE!</v>
      </c>
      <c r="AJ31" s="33" t="e">
        <f aca="false">IF(AI31="","",AI31/500*100)</f>
        <v>#VALUE!</v>
      </c>
      <c r="AK31" s="33" t="e">
        <f aca="false">IF(AM31="PASS",Ngrade(AJ31),"")</f>
        <v>#VALUE!</v>
      </c>
      <c r="AL31" s="33" t="n">
        <f aca="false">ROUND(((Z31*3)+(AB31*3)+(AD31*2)+(AF31*3)+(AH31*4))/15,2)</f>
        <v>0</v>
      </c>
      <c r="AM31" s="35" t="e">
        <f aca="false">remarks5(Z31,AB31,AD31,AF31,AH31,LEFT(Y$5,6),LEFT(AA$5,6),LEFT(AC$5,6),LEFT(AE$5,6),LEFT(AG$5,6))</f>
        <v>#VALUE!</v>
      </c>
      <c r="AN31" s="35" t="e">
        <f aca="false">STATUS(AL31)</f>
        <v>#VALUE!</v>
      </c>
      <c r="AO31" s="36" t="n">
        <f aca="false">(SUM(H31,J31,L31,P31,Z31,AB31,AF31)*3+SUM(N31,AH31)*4+SUM(R31,AD31)*2)/33</f>
        <v>0.9</v>
      </c>
      <c r="AP31" s="30" t="s">
        <v>70</v>
      </c>
      <c r="AQ31" s="31" t="n">
        <v>0</v>
      </c>
      <c r="AR31" s="30" t="s">
        <v>70</v>
      </c>
      <c r="AS31" s="31" t="n">
        <v>0</v>
      </c>
      <c r="AT31" s="30" t="s">
        <v>70</v>
      </c>
      <c r="AU31" s="31" t="n">
        <v>0</v>
      </c>
      <c r="AV31" s="30" t="s">
        <v>70</v>
      </c>
      <c r="AW31" s="31" t="n">
        <v>0</v>
      </c>
      <c r="AX31" s="30" t="s">
        <v>70</v>
      </c>
      <c r="AY31" s="31" t="n">
        <v>0</v>
      </c>
      <c r="AZ31" s="30" t="s">
        <v>70</v>
      </c>
      <c r="BA31" s="31" t="n">
        <v>0</v>
      </c>
      <c r="BB31" s="32" t="e">
        <f aca="false">IF(BF31="PASS",AP31+AR31+AT31+AV31++AX31+AZ31,"")</f>
        <v>#VALUE!</v>
      </c>
      <c r="BC31" s="33" t="e">
        <f aca="false">IF(BB31="","",BB31/600*100)</f>
        <v>#VALUE!</v>
      </c>
      <c r="BD31" s="32" t="e">
        <f aca="false">IF(BF31="PASS",Ngrade(BC31),"")</f>
        <v>#VALUE!</v>
      </c>
      <c r="BE31" s="33" t="n">
        <f aca="false">ROUND(((AQ31*3)+(AS31*3)+(AU31*3)+(AW31*3)+(AY31*3)+(BA31*3))/18,2)</f>
        <v>0</v>
      </c>
      <c r="BF31" s="34" t="e">
        <f aca="false">remarks6($AQ31,$AS31,$AU31,$AW31,$AY31,$BA31,LEFT($AP$5,6),LEFT($AR$5,6),LEFT($AT$5,6),LEFT($AV$5,6),LEFT($AX$5,6),LEFT($AZ$5,6))</f>
        <v>#VALUE!</v>
      </c>
      <c r="BG31" s="34" t="e">
        <f aca="false">STATUS(BE31)</f>
        <v>#VALUE!</v>
      </c>
      <c r="BH31" s="36" t="n">
        <f aca="false">(SUM(H31,J31,L31,P31,Z31,AB31,AF31,AQ31,AS31,AU31,AW31,AY31,BA31)*3+SUM(N31,AH31)*4+SUM(R31,AD31)*2)/51</f>
        <v>0.582352941176471</v>
      </c>
      <c r="BI31" s="30" t="s">
        <v>70</v>
      </c>
      <c r="BJ31" s="31" t="n">
        <v>0</v>
      </c>
      <c r="BK31" s="30" t="s">
        <v>70</v>
      </c>
      <c r="BL31" s="31" t="n">
        <v>0</v>
      </c>
      <c r="BM31" s="30" t="s">
        <v>70</v>
      </c>
      <c r="BN31" s="31" t="n">
        <v>0</v>
      </c>
      <c r="BO31" s="30" t="s">
        <v>70</v>
      </c>
      <c r="BP31" s="31" t="n">
        <v>0</v>
      </c>
      <c r="BQ31" s="30" t="s">
        <v>70</v>
      </c>
      <c r="BR31" s="31" t="n">
        <v>0</v>
      </c>
      <c r="BS31" s="32" t="e">
        <f aca="false">IF(BW31="PASS",BI31+BK31+BM31+BO31+BQ31,"")</f>
        <v>#VALUE!</v>
      </c>
      <c r="BT31" s="33" t="e">
        <f aca="false">IF(BS31="","",BS31/500*100)</f>
        <v>#VALUE!</v>
      </c>
      <c r="BU31" s="32" t="e">
        <f aca="false">IF(BW31="PASS",Ngrade(BT31),"")</f>
        <v>#VALUE!</v>
      </c>
      <c r="BV31" s="33" t="n">
        <f aca="false">ROUND(((BJ31*4)+(BL31*3)+(BN31*3)+(BP31*3)+(BR31*3))/16,2)</f>
        <v>0</v>
      </c>
      <c r="BW31" s="34" t="e">
        <f aca="false">remarks5(BJ31,BL31,BN31,BP31,BR31,LEFT(BI$5,6),LEFT(BK$5,6),LEFT(BM$5,6),LEFT(BO$5,6),LEFT(BQ$5,6))</f>
        <v>#VALUE!</v>
      </c>
      <c r="BX31" s="30"/>
      <c r="BY31" s="31"/>
      <c r="BZ31" s="30"/>
      <c r="CA31" s="31"/>
      <c r="CB31" s="30"/>
      <c r="CC31" s="31"/>
      <c r="CD31" s="30"/>
      <c r="CE31" s="31"/>
      <c r="CF31" s="30"/>
      <c r="CG31" s="31"/>
      <c r="CH31" s="30"/>
      <c r="CI31" s="31"/>
      <c r="CJ31" s="32" t="e">
        <f aca="false">IF(CN31="PASS",BX31+BZ31+CB31+CD31+CF31+CH31,"")</f>
        <v>#REF!</v>
      </c>
      <c r="CK31" s="37" t="e">
        <f aca="false">IF(CJ31="","",CJ31/600*100)</f>
        <v>#REF!</v>
      </c>
      <c r="CL31" s="32" t="e">
        <f aca="false">IF(CN31="PASS",Ngrade(CK31),"")</f>
        <v>#REF!</v>
      </c>
      <c r="CM31" s="33" t="e">
        <f aca="false">IF(CJ31="","",((BY31)*3+(CA31)*3+(CC31)*3+(CE31)*3+(CG31)*3+(CI31)*3)/18)</f>
        <v>#REF!</v>
      </c>
      <c r="CN31" s="34" t="e">
        <f aca="false">remarks6(BY31,CA31,CC31,CE31,CG31,CI31,LEFT($G$5,6),LEFT($I$5,6),LEFT($K$5,6),LEFT($M$5,6),LEFT($O$5,6),LEFT(#REF!,6))</f>
        <v>#REF!</v>
      </c>
      <c r="CO31" s="30"/>
      <c r="CP31" s="31"/>
      <c r="CQ31" s="30"/>
      <c r="CR31" s="31"/>
      <c r="CS31" s="30"/>
      <c r="CT31" s="31"/>
      <c r="CU31" s="30"/>
      <c r="CV31" s="31"/>
      <c r="CW31" s="30"/>
      <c r="CX31" s="31"/>
      <c r="CY31" s="32" t="e">
        <f aca="false">IF(DC31="PASS",CO31+CQ31+CS31+CU31+CW31,"")</f>
        <v>#VALUE!</v>
      </c>
      <c r="CZ31" s="37" t="e">
        <f aca="false">IF(CY31="","",CY31/500*100)</f>
        <v>#VALUE!</v>
      </c>
      <c r="DA31" s="32" t="e">
        <f aca="false">IF(DC31="PASS",Ngrade(CZ31),"")</f>
        <v>#VALUE!</v>
      </c>
      <c r="DB31" s="33" t="e">
        <f aca="false">IF(CY31="","",((CP31)*3+(CR31)*3+(CT31)*3+(CV31)*3+(CX31)*3)/15)</f>
        <v>#VALUE!</v>
      </c>
      <c r="DC31" s="34" t="e">
        <f aca="false">remarks5(CP31,CR31,CT31,CV31,CX31,LEFT(CO$5,6),LEFT(CQ$5,6),LEFT(CS$5,6),LEFT(CU$5,6),LEFT(CW$5,6))</f>
        <v>#VALUE!</v>
      </c>
      <c r="DD31" s="30"/>
      <c r="DE31" s="31"/>
      <c r="DF31" s="30"/>
      <c r="DG31" s="31"/>
      <c r="DH31" s="30"/>
      <c r="DI31" s="31"/>
      <c r="DJ31" s="30"/>
      <c r="DK31" s="31"/>
      <c r="DL31" s="32" t="e">
        <f aca="false">IF(DP31="PASS",DD31+DF31+DH31+DJ31,"")</f>
        <v>#VALUE!</v>
      </c>
      <c r="DM31" s="37" t="e">
        <f aca="false">IF(DL31="","",DL31/400*100)</f>
        <v>#VALUE!</v>
      </c>
      <c r="DN31" s="32" t="e">
        <f aca="false">IF(DP31="PASS",Ngrade(DM31),"")</f>
        <v>#VALUE!</v>
      </c>
      <c r="DO31" s="33" t="e">
        <f aca="false">IF(DL31="","",((DE31)*3+(DG31)*3+(DI31)*3+(DK31)*3)/12)</f>
        <v>#VALUE!</v>
      </c>
      <c r="DP31" s="34" t="e">
        <f aca="false">remark4(DE31,DG31,DI31,DK31,LEFT(DD$5,6),LEFT(DF$5,6),LEFT(DH$5,6),LEFT(DJ$5,6))</f>
        <v>#VALUE!</v>
      </c>
      <c r="DQ31" s="30"/>
      <c r="DR31" s="31"/>
      <c r="DS31" s="30"/>
      <c r="DT31" s="31"/>
      <c r="DU31" s="30"/>
      <c r="DV31" s="31"/>
      <c r="DW31" s="30"/>
      <c r="DX31" s="31"/>
      <c r="DY31" s="30"/>
      <c r="DZ31" s="31"/>
      <c r="EA31" s="32" t="e">
        <f aca="false">IF(EE31="PASS",DQ31+DS31+DU31+DW31+DY31,"")</f>
        <v>#VALUE!</v>
      </c>
      <c r="EB31" s="37" t="e">
        <f aca="false">IF(EA31="","",EA31/500*100)</f>
        <v>#VALUE!</v>
      </c>
      <c r="EC31" s="32" t="e">
        <f aca="false">IF(EE31="PASS",Ngrade(EB31),"")</f>
        <v>#VALUE!</v>
      </c>
      <c r="ED31" s="33" t="e">
        <f aca="false">IF(EA31="","",((DR31)*3+(DT31)*3+(DV31)*3+(DX31)*3+(DZ31)*6)/18)</f>
        <v>#VALUE!</v>
      </c>
      <c r="EE31" s="34" t="e">
        <f aca="false">remarks5(DR31,DT31,DV31,DX31,DZ31,LEFT(DQ$5,6),LEFT(DS$5,6),LEFT(DU$5,6),LEFT(DW$5,6),LEFT(DY$5,6))</f>
        <v>#VALUE!</v>
      </c>
      <c r="EF31" s="34" t="e">
        <f aca="false">STATUS(BV31)</f>
        <v>#VALUE!</v>
      </c>
      <c r="EG31" s="36" t="n">
        <f aca="false">(SUM(H31,J31,L31,P31,Z31,AB31,AF31,AQ31,AS31,AU31,AW31,AY31,BA31,BL31,BN31,BP31,BR31)*3+SUM(N31,AH31,BJ31)*4+SUM(R31,AD31)*2)/67</f>
        <v>0.443283582089552</v>
      </c>
      <c r="EH31" s="30" t="s">
        <v>70</v>
      </c>
      <c r="EI31" s="31" t="n">
        <v>0</v>
      </c>
      <c r="EJ31" s="30" t="s">
        <v>70</v>
      </c>
      <c r="EK31" s="31" t="n">
        <v>0</v>
      </c>
      <c r="EL31" s="30" t="s">
        <v>70</v>
      </c>
      <c r="EM31" s="31" t="n">
        <v>0</v>
      </c>
      <c r="EN31" s="30" t="s">
        <v>70</v>
      </c>
      <c r="EO31" s="31" t="n">
        <v>0</v>
      </c>
      <c r="EP31" s="30" t="s">
        <v>70</v>
      </c>
      <c r="EQ31" s="31" t="n">
        <v>0</v>
      </c>
      <c r="ER31" s="32" t="e">
        <f aca="false">IF(EV31="PASS",EH31+EJ31+EL31+EN31+EP31,"")</f>
        <v>#VALUE!</v>
      </c>
      <c r="ES31" s="33" t="e">
        <f aca="false">IF(ER31="","",ER31/500*100)</f>
        <v>#VALUE!</v>
      </c>
      <c r="ET31" s="32" t="e">
        <f aca="false">IF(EV31="PASS",Ngrade(ES31),"")</f>
        <v>#VALUE!</v>
      </c>
      <c r="EU31" s="33" t="n">
        <f aca="false">ROUND(((EI31*3)+(EK31*4)+(EM31*3)+(EO31*3)+(EQ31*3))/16,2)</f>
        <v>0</v>
      </c>
      <c r="EV31" s="34" t="e">
        <f aca="false">remarks5(EI31,EK31,EM31,EO31,EQ31,LEFT(EH$5,6),LEFT(EJ$5,6),LEFT(EL$5,6),LEFT(EN$5,6),LEFT(EP$5,6))</f>
        <v>#VALUE!</v>
      </c>
      <c r="EW31" s="38" t="e">
        <f aca="false">STATUS(EU31)</f>
        <v>#VALUE!</v>
      </c>
      <c r="EX31" s="36" t="n">
        <f aca="false">((H31+J31+L31+P31+Z31+AB31+AF31+AQ31+AS31+AU31+AW31+AY31+BA31+BL31+BN31+BP31+BR31+EI31+EM31+EO31+EQ31)*3+SUM(R31,AD31)*2+SUM(N31,AH31,BJ31,EK31)*4)/83</f>
        <v>0.357831325301205</v>
      </c>
      <c r="EY31" s="30" t="s">
        <v>70</v>
      </c>
      <c r="EZ31" s="31" t="n">
        <v>0</v>
      </c>
      <c r="FA31" s="30" t="s">
        <v>70</v>
      </c>
      <c r="FB31" s="31" t="n">
        <v>0</v>
      </c>
      <c r="FC31" s="30" t="s">
        <v>70</v>
      </c>
      <c r="FD31" s="31" t="n">
        <v>0</v>
      </c>
      <c r="FE31" s="30" t="s">
        <v>70</v>
      </c>
      <c r="FF31" s="31" t="n">
        <v>0</v>
      </c>
      <c r="FG31" s="30" t="s">
        <v>70</v>
      </c>
      <c r="FH31" s="31" t="n">
        <v>0</v>
      </c>
      <c r="FI31" s="32" t="e">
        <f aca="false">IF(FM31="PASS",EY31+FA31+FC31+FE31+FG31,"")</f>
        <v>#VALUE!</v>
      </c>
      <c r="FJ31" s="33" t="e">
        <f aca="false">IF(FI31="","",FI31/500*100)</f>
        <v>#VALUE!</v>
      </c>
      <c r="FK31" s="32" t="e">
        <f aca="false">IF(FM31="PASS",Ngrade(FJ31),"")</f>
        <v>#VALUE!</v>
      </c>
      <c r="FL31" s="33" t="n">
        <f aca="false">ROUND(((EZ31*3)+(FB31*3)+(FD31*3)+(FF31*3)+(FH31*3))/15,2)</f>
        <v>0</v>
      </c>
      <c r="FM31" s="34" t="e">
        <f aca="false">remarks5(EZ31,FB31,FD31,FF31,FH31,LEFT(EY$5,6),LEFT(FA$5,6),LEFT(FC$5,6),LEFT(FE$5,6),LEFT(FG$5,6))</f>
        <v>#VALUE!</v>
      </c>
      <c r="FN31" s="38" t="e">
        <f aca="false">STATUS(FL31)</f>
        <v>#VALUE!</v>
      </c>
      <c r="FO31" s="36" t="n">
        <f aca="false">((H31+J31+L31+P31+Z31+AB31+AF31+AQ31+AS31+AU31+AW31+AY31+BA31+BL31+BN31+BP31+BR31+EI31+EM31+EO31+EQ31+EZ31+FB31+FD31+FF31+FH31)*3+SUM(R31,AD31)*2+SUM(N31,AH31,BJ31,EK31)*4)/98</f>
        <v>0.303061224489796</v>
      </c>
      <c r="FP31" s="30" t="s">
        <v>70</v>
      </c>
      <c r="FQ31" s="31" t="n">
        <v>0</v>
      </c>
      <c r="FR31" s="30" t="s">
        <v>70</v>
      </c>
      <c r="FS31" s="31" t="n">
        <v>0</v>
      </c>
      <c r="FT31" s="30" t="s">
        <v>70</v>
      </c>
      <c r="FU31" s="31" t="n">
        <v>0</v>
      </c>
      <c r="FV31" s="30" t="s">
        <v>70</v>
      </c>
      <c r="FW31" s="31" t="n">
        <v>0</v>
      </c>
      <c r="FX31" s="30" t="s">
        <v>70</v>
      </c>
      <c r="FY31" s="31" t="n">
        <v>0</v>
      </c>
      <c r="FZ31" s="32" t="e">
        <f aca="false">IF(GD31="PASS",FP31+FR31+FT31+FV31+FX31,"")</f>
        <v>#VALUE!</v>
      </c>
      <c r="GA31" s="33" t="e">
        <f aca="false">IF(FZ31="","",FZ31/500*100)</f>
        <v>#VALUE!</v>
      </c>
      <c r="GB31" s="32" t="e">
        <f aca="false">IF(GD31="PASS",Ngrade(GA31),"")</f>
        <v>#VALUE!</v>
      </c>
      <c r="GC31" s="33" t="n">
        <f aca="false">ROUND(((FQ31*3)+(FS31*3)+(FU31*3)+(FW31*3)+(FY31*4))/16,2)</f>
        <v>0</v>
      </c>
      <c r="GD31" s="34" t="e">
        <f aca="false">remarks5(FQ31,FS31,FU31,FW31,FY31,LEFT(FP$5,6),LEFT(FR$5,6),LEFT(FT$5,6),LEFT(FV$5,6),LEFT(FX$5,6))</f>
        <v>#VALUE!</v>
      </c>
      <c r="GE31" s="38" t="e">
        <f aca="false">STATUS(GC31)</f>
        <v>#VALUE!</v>
      </c>
      <c r="GF31" s="36" t="n">
        <f aca="false">((H31+J31+L31+P31+Z31+AB31+AF31+AQ31+AS31+AU31+AW31+AY31+BA31+BL31+BN31+BP31+BR31+EI31+EM31+EO31+EQ31+EZ31+FB31+FD31+FF31+FH31+FQ31+FS31+FU31+FW31)*3+SUM(R31,AD31)*2+SUM(N31,AH31,BJ31,EK31,FY31)*4)/114</f>
        <v>0.260526315789474</v>
      </c>
      <c r="GG31" s="30" t="s">
        <v>70</v>
      </c>
      <c r="GH31" s="31" t="n">
        <v>0</v>
      </c>
      <c r="GI31" s="30" t="s">
        <v>70</v>
      </c>
      <c r="GJ31" s="31" t="n">
        <v>0</v>
      </c>
      <c r="GK31" s="30" t="s">
        <v>70</v>
      </c>
      <c r="GL31" s="31" t="n">
        <v>0</v>
      </c>
      <c r="GM31" s="30" t="s">
        <v>70</v>
      </c>
      <c r="GN31" s="31" t="n">
        <v>0</v>
      </c>
      <c r="GO31" s="30" t="s">
        <v>70</v>
      </c>
      <c r="GP31" s="31" t="n">
        <v>0</v>
      </c>
      <c r="GQ31" s="32" t="e">
        <f aca="false">IF(GU31="PASS",GG31+GI31+GK31+GM31+GO31,"")</f>
        <v>#VALUE!</v>
      </c>
      <c r="GR31" s="33" t="e">
        <f aca="false">IF(GQ31="","",GQ31/500*100)</f>
        <v>#VALUE!</v>
      </c>
      <c r="GS31" s="32" t="e">
        <f aca="false">IF(GU31="PASS",Ngrade(GR31),"")</f>
        <v>#VALUE!</v>
      </c>
      <c r="GT31" s="33" t="n">
        <f aca="false">ROUND(((GH31*3)+(GJ31*3)+(GL31*3)+(GN31*3)+(GP31*6))/18,2)</f>
        <v>0</v>
      </c>
      <c r="GU31" s="34" t="e">
        <f aca="false">remarks5(GH31,GJ31,GL31,GN31,GP31,LEFT(GG$5,6),LEFT(GI$5,6),LEFT(GK$5,6),LEFT(GM$5,6),LEFT(GO$5,6))</f>
        <v>#VALUE!</v>
      </c>
      <c r="GV31" s="38" t="e">
        <f aca="false">STATUS(GT31)</f>
        <v>#VALUE!</v>
      </c>
      <c r="GW31" s="39" t="e">
        <f aca="false">IF(AND(W31="PASS",AM31="PASS",BF31="PASS",BW31="PASS",EV31="PASS",FM31="PASS",GD31="PASS",GU31="PASS"),S31+AI31+BB31+BS31+ER31+FI31+FZ31+GQ31,"")</f>
        <v>#VALUE!</v>
      </c>
      <c r="GX31" s="19" t="e">
        <f aca="false">IF(GW31="","",GW31/4150*100)</f>
        <v>#VALUE!</v>
      </c>
      <c r="GY31" s="39" t="e">
        <f aca="false">IF(HA31="PASS",Ngrade(GX31),"")</f>
        <v>#VALUE!</v>
      </c>
      <c r="GZ31" s="19" t="n">
        <f aca="false">((H31+J31+L31+P31+Z31+AB31+AF31+AQ31+AS31+AU31+AW31+AY31+BA31+BL31+BN31+BP31+BR31+EI31+EM31+EO31+EQ31+EZ31+FB31+FD31+FF31+FH31+FQ31+FS31+FU31+FW31+GH31+GJ31+GL31+GN31)*3+SUM(R31,AD31)*2+SUM(N31,AH31,BJ31,EK31,FY31)*4+SUM(GP31)*6)/132</f>
        <v>0.225</v>
      </c>
      <c r="HA31" s="19" t="e">
        <f aca="false">IF(GX31="","FAIL","PASS")</f>
        <v>#VALUE!</v>
      </c>
      <c r="HB31" s="19" t="e">
        <f aca="false">STATUS2008(V31,AO31,BH31,EG31,EX31,FO31,GF31,GZ31)</f>
        <v>#VALUE!</v>
      </c>
      <c r="HC31" s="40" t="s">
        <v>103</v>
      </c>
    </row>
    <row r="32" s="8" customFormat="true" ht="21" hidden="false" customHeight="false" outlineLevel="0" collapsed="false">
      <c r="A32" s="25" t="s">
        <v>140</v>
      </c>
      <c r="B32" s="26" t="s">
        <v>141</v>
      </c>
      <c r="C32" s="26" t="s">
        <v>142</v>
      </c>
      <c r="D32" s="41"/>
      <c r="E32" s="28"/>
      <c r="F32" s="42"/>
      <c r="G32" s="30" t="s">
        <v>70</v>
      </c>
      <c r="H32" s="31" t="n">
        <v>0</v>
      </c>
      <c r="I32" s="30" t="s">
        <v>70</v>
      </c>
      <c r="J32" s="31" t="n">
        <v>0</v>
      </c>
      <c r="K32" s="30" t="s">
        <v>70</v>
      </c>
      <c r="L32" s="31" t="n">
        <v>0</v>
      </c>
      <c r="M32" s="30" t="s">
        <v>70</v>
      </c>
      <c r="N32" s="31" t="n">
        <v>0</v>
      </c>
      <c r="O32" s="30" t="s">
        <v>70</v>
      </c>
      <c r="P32" s="31" t="n">
        <v>0</v>
      </c>
      <c r="Q32" s="30" t="s">
        <v>70</v>
      </c>
      <c r="R32" s="31" t="n">
        <v>0</v>
      </c>
      <c r="S32" s="32" t="e">
        <f aca="false">IF(W32="PASS",G32+I32+K32+M32+O32+Q32,"")</f>
        <v>#VALUE!</v>
      </c>
      <c r="T32" s="33" t="e">
        <f aca="false">IF(S32="","",S32/550*100)</f>
        <v>#VALUE!</v>
      </c>
      <c r="U32" s="32" t="e">
        <f aca="false">IF(W32="PASS",Ngrade(T32),"")</f>
        <v>#VALUE!</v>
      </c>
      <c r="V32" s="33" t="n">
        <f aca="false">ROUND(((H32*3)+(J32*3)+(L32*3)+(N32*4)+(P32*3)+(R32*2))/18,2)</f>
        <v>0</v>
      </c>
      <c r="W32" s="34" t="e">
        <f aca="false">remarks5(H32,J32,L32,N32,R32,LEFT(G$5,6),LEFT(I$5,6),LEFT(K$5,6),LEFT(M$5,6),LEFT(Q$5,6))</f>
        <v>#VALUE!</v>
      </c>
      <c r="X32" s="34" t="e">
        <f aca="false">STATUS(V32)</f>
        <v>#VALUE!</v>
      </c>
      <c r="Y32" s="30" t="s">
        <v>70</v>
      </c>
      <c r="Z32" s="31" t="n">
        <v>0</v>
      </c>
      <c r="AA32" s="30" t="s">
        <v>70</v>
      </c>
      <c r="AB32" s="31" t="n">
        <v>0</v>
      </c>
      <c r="AC32" s="30" t="s">
        <v>70</v>
      </c>
      <c r="AD32" s="31" t="n">
        <v>0</v>
      </c>
      <c r="AE32" s="30" t="s">
        <v>70</v>
      </c>
      <c r="AF32" s="31" t="n">
        <v>0</v>
      </c>
      <c r="AG32" s="30" t="s">
        <v>70</v>
      </c>
      <c r="AH32" s="31" t="n">
        <v>0</v>
      </c>
      <c r="AI32" s="32" t="e">
        <f aca="false">IF(AM32="PASS",Y32+AA32+AC32+AE32+AG32,"")</f>
        <v>#VALUE!</v>
      </c>
      <c r="AJ32" s="33" t="e">
        <f aca="false">IF(AI32="","",AI32/500*100)</f>
        <v>#VALUE!</v>
      </c>
      <c r="AK32" s="33" t="e">
        <f aca="false">IF(AM32="PASS",Ngrade(AJ32),"")</f>
        <v>#VALUE!</v>
      </c>
      <c r="AL32" s="33" t="n">
        <f aca="false">ROUND(((Z32*3)+(AB32*3)+(AD32*2)+(AF32*3)+(AH32*4))/15,2)</f>
        <v>0</v>
      </c>
      <c r="AM32" s="35" t="e">
        <f aca="false">remarks5(Z32,AB32,AD32,AF32,AH32,LEFT(Y$5,6),LEFT(AA$5,6),LEFT(AC$5,6),LEFT(AE$5,6),LEFT(AG$5,6))</f>
        <v>#VALUE!</v>
      </c>
      <c r="AN32" s="35" t="e">
        <f aca="false">STATUS(AL32)</f>
        <v>#VALUE!</v>
      </c>
      <c r="AO32" s="36" t="n">
        <f aca="false">(SUM(H32,J32,L32,P32,Z32,AB32,AF32)*3+SUM(N32,AH32)*4+SUM(R32,AD32)*2)/33</f>
        <v>0</v>
      </c>
      <c r="AP32" s="30" t="s">
        <v>70</v>
      </c>
      <c r="AQ32" s="31" t="n">
        <v>0</v>
      </c>
      <c r="AR32" s="30" t="s">
        <v>70</v>
      </c>
      <c r="AS32" s="31" t="n">
        <v>0</v>
      </c>
      <c r="AT32" s="30" t="s">
        <v>70</v>
      </c>
      <c r="AU32" s="31" t="n">
        <v>0</v>
      </c>
      <c r="AV32" s="30" t="s">
        <v>70</v>
      </c>
      <c r="AW32" s="31" t="n">
        <v>0</v>
      </c>
      <c r="AX32" s="30" t="s">
        <v>70</v>
      </c>
      <c r="AY32" s="31" t="n">
        <v>0</v>
      </c>
      <c r="AZ32" s="30" t="s">
        <v>70</v>
      </c>
      <c r="BA32" s="31" t="n">
        <v>0</v>
      </c>
      <c r="BB32" s="32" t="e">
        <f aca="false">IF(BF32="PASS",AP32+AR32+AT32+AV32++AX32+AZ32,"")</f>
        <v>#VALUE!</v>
      </c>
      <c r="BC32" s="33" t="e">
        <f aca="false">IF(BB32="","",BB32/600*100)</f>
        <v>#VALUE!</v>
      </c>
      <c r="BD32" s="32" t="e">
        <f aca="false">IF(BF32="PASS",Ngrade(BC32),"")</f>
        <v>#VALUE!</v>
      </c>
      <c r="BE32" s="33" t="n">
        <f aca="false">ROUND(((AQ32*3)+(AS32*3)+(AU32*3)+(AW32*3)+(AY32*3)+(BA32*3))/18,2)</f>
        <v>0</v>
      </c>
      <c r="BF32" s="34" t="e">
        <f aca="false">remarks6($AQ32,$AS32,$AU32,$AW32,$AY32,$BA32,LEFT($AP$5,6),LEFT($AR$5,6),LEFT($AT$5,6),LEFT($AV$5,6),LEFT($AX$5,6),LEFT($AZ$5,6))</f>
        <v>#VALUE!</v>
      </c>
      <c r="BG32" s="34" t="e">
        <f aca="false">STATUS(BE32)</f>
        <v>#VALUE!</v>
      </c>
      <c r="BH32" s="36" t="n">
        <f aca="false">(SUM(H32,J32,L32,P32,Z32,AB32,AF32,AQ32,AS32,AU32,AW32,AY32,BA32)*3+SUM(N32,AH32)*4+SUM(R32,AD32)*2)/51</f>
        <v>0</v>
      </c>
      <c r="BI32" s="30" t="s">
        <v>70</v>
      </c>
      <c r="BJ32" s="31" t="n">
        <v>0</v>
      </c>
      <c r="BK32" s="30" t="s">
        <v>70</v>
      </c>
      <c r="BL32" s="31" t="n">
        <v>0</v>
      </c>
      <c r="BM32" s="30" t="s">
        <v>70</v>
      </c>
      <c r="BN32" s="31" t="n">
        <v>0</v>
      </c>
      <c r="BO32" s="30" t="s">
        <v>70</v>
      </c>
      <c r="BP32" s="31" t="n">
        <v>0</v>
      </c>
      <c r="BQ32" s="30" t="s">
        <v>70</v>
      </c>
      <c r="BR32" s="31" t="n">
        <v>0</v>
      </c>
      <c r="BS32" s="32" t="e">
        <f aca="false">IF(BW32="PASS",BI32+BK32+BM32+BO32+BQ32,"")</f>
        <v>#VALUE!</v>
      </c>
      <c r="BT32" s="33" t="e">
        <f aca="false">IF(BS32="","",BS32/500*100)</f>
        <v>#VALUE!</v>
      </c>
      <c r="BU32" s="32" t="e">
        <f aca="false">IF(BW32="PASS",Ngrade(BT32),"")</f>
        <v>#VALUE!</v>
      </c>
      <c r="BV32" s="33" t="n">
        <f aca="false">ROUND(((BJ32*4)+(BL32*3)+(BN32*3)+(BP32*3)+(BR32*3))/16,2)</f>
        <v>0</v>
      </c>
      <c r="BW32" s="34" t="e">
        <f aca="false">remarks5(BJ32,BL32,BN32,BP32,BR32,LEFT(BI$5,6),LEFT(BK$5,6),LEFT(BM$5,6),LEFT(BO$5,6),LEFT(BQ$5,6))</f>
        <v>#VALUE!</v>
      </c>
      <c r="BX32" s="30"/>
      <c r="BY32" s="31"/>
      <c r="BZ32" s="30"/>
      <c r="CA32" s="31"/>
      <c r="CB32" s="30"/>
      <c r="CC32" s="31"/>
      <c r="CD32" s="30"/>
      <c r="CE32" s="31"/>
      <c r="CF32" s="30"/>
      <c r="CG32" s="31"/>
      <c r="CH32" s="30"/>
      <c r="CI32" s="31"/>
      <c r="CJ32" s="32" t="e">
        <f aca="false">IF(CN32="PASS",BX32+BZ32+CB32+CD32+CF32+CH32,"")</f>
        <v>#REF!</v>
      </c>
      <c r="CK32" s="37" t="e">
        <f aca="false">IF(CJ32="","",CJ32/600*100)</f>
        <v>#REF!</v>
      </c>
      <c r="CL32" s="32" t="e">
        <f aca="false">IF(CN32="PASS",Ngrade(CK32),"")</f>
        <v>#REF!</v>
      </c>
      <c r="CM32" s="33" t="e">
        <f aca="false">IF(CJ32="","",((BY32)*3+(CA32)*3+(CC32)*3+(CE32)*3+(CG32)*3+(CI32)*3)/18)</f>
        <v>#REF!</v>
      </c>
      <c r="CN32" s="34" t="e">
        <f aca="false">remarks6(BY32,CA32,CC32,CE32,CG32,CI32,LEFT($G$5,6),LEFT($I$5,6),LEFT($K$5,6),LEFT($M$5,6),LEFT($O$5,6),LEFT(#REF!,6))</f>
        <v>#REF!</v>
      </c>
      <c r="CO32" s="30"/>
      <c r="CP32" s="31"/>
      <c r="CQ32" s="30"/>
      <c r="CR32" s="31"/>
      <c r="CS32" s="30"/>
      <c r="CT32" s="31"/>
      <c r="CU32" s="30"/>
      <c r="CV32" s="31"/>
      <c r="CW32" s="30"/>
      <c r="CX32" s="31"/>
      <c r="CY32" s="32" t="e">
        <f aca="false">IF(DC32="PASS",CO32+CQ32+CS32+CU32+CW32,"")</f>
        <v>#VALUE!</v>
      </c>
      <c r="CZ32" s="37" t="e">
        <f aca="false">IF(CY32="","",CY32/500*100)</f>
        <v>#VALUE!</v>
      </c>
      <c r="DA32" s="32" t="e">
        <f aca="false">IF(DC32="PASS",Ngrade(CZ32),"")</f>
        <v>#VALUE!</v>
      </c>
      <c r="DB32" s="33" t="e">
        <f aca="false">IF(CY32="","",((CP32)*3+(CR32)*3+(CT32)*3+(CV32)*3+(CX32)*3)/15)</f>
        <v>#VALUE!</v>
      </c>
      <c r="DC32" s="34" t="e">
        <f aca="false">remarks5(CP32,CR32,CT32,CV32,CX32,LEFT(CO$5,6),LEFT(CQ$5,6),LEFT(CS$5,6),LEFT(CU$5,6),LEFT(CW$5,6))</f>
        <v>#VALUE!</v>
      </c>
      <c r="DD32" s="30"/>
      <c r="DE32" s="31"/>
      <c r="DF32" s="30"/>
      <c r="DG32" s="31"/>
      <c r="DH32" s="30"/>
      <c r="DI32" s="31"/>
      <c r="DJ32" s="30"/>
      <c r="DK32" s="31"/>
      <c r="DL32" s="32" t="e">
        <f aca="false">IF(DP32="PASS",DD32+DF32+DH32+DJ32,"")</f>
        <v>#VALUE!</v>
      </c>
      <c r="DM32" s="37" t="e">
        <f aca="false">IF(DL32="","",DL32/400*100)</f>
        <v>#VALUE!</v>
      </c>
      <c r="DN32" s="32" t="e">
        <f aca="false">IF(DP32="PASS",Ngrade(DM32),"")</f>
        <v>#VALUE!</v>
      </c>
      <c r="DO32" s="33" t="e">
        <f aca="false">IF(DL32="","",((DE32)*3+(DG32)*3+(DI32)*3+(DK32)*3)/12)</f>
        <v>#VALUE!</v>
      </c>
      <c r="DP32" s="34" t="e">
        <f aca="false">remark4(DE32,DG32,DI32,DK32,LEFT(DD$5,6),LEFT(DF$5,6),LEFT(DH$5,6),LEFT(DJ$5,6))</f>
        <v>#VALUE!</v>
      </c>
      <c r="DQ32" s="30"/>
      <c r="DR32" s="31"/>
      <c r="DS32" s="30"/>
      <c r="DT32" s="31"/>
      <c r="DU32" s="30"/>
      <c r="DV32" s="31"/>
      <c r="DW32" s="30"/>
      <c r="DX32" s="31"/>
      <c r="DY32" s="30"/>
      <c r="DZ32" s="31"/>
      <c r="EA32" s="32" t="e">
        <f aca="false">IF(EE32="PASS",DQ32+DS32+DU32+DW32+DY32,"")</f>
        <v>#VALUE!</v>
      </c>
      <c r="EB32" s="37" t="e">
        <f aca="false">IF(EA32="","",EA32/500*100)</f>
        <v>#VALUE!</v>
      </c>
      <c r="EC32" s="32" t="e">
        <f aca="false">IF(EE32="PASS",Ngrade(EB32),"")</f>
        <v>#VALUE!</v>
      </c>
      <c r="ED32" s="33" t="e">
        <f aca="false">IF(EA32="","",((DR32)*3+(DT32)*3+(DV32)*3+(DX32)*3+(DZ32)*6)/18)</f>
        <v>#VALUE!</v>
      </c>
      <c r="EE32" s="34" t="e">
        <f aca="false">remarks5(DR32,DT32,DV32,DX32,DZ32,LEFT(DQ$5,6),LEFT(DS$5,6),LEFT(DU$5,6),LEFT(DW$5,6),LEFT(DY$5,6))</f>
        <v>#VALUE!</v>
      </c>
      <c r="EF32" s="34" t="e">
        <f aca="false">STATUS(BV32)</f>
        <v>#VALUE!</v>
      </c>
      <c r="EG32" s="36" t="n">
        <f aca="false">(SUM(H32,J32,L32,P32,Z32,AB32,AF32,AQ32,AS32,AU32,AW32,AY32,BA32,BL32,BN32,BP32,BR32)*3+SUM(N32,AH32,BJ32)*4+SUM(R32,AD32)*2)/67</f>
        <v>0</v>
      </c>
      <c r="EH32" s="30" t="s">
        <v>70</v>
      </c>
      <c r="EI32" s="31" t="n">
        <v>0</v>
      </c>
      <c r="EJ32" s="30" t="s">
        <v>70</v>
      </c>
      <c r="EK32" s="31" t="n">
        <v>0</v>
      </c>
      <c r="EL32" s="30" t="s">
        <v>70</v>
      </c>
      <c r="EM32" s="31" t="n">
        <v>0</v>
      </c>
      <c r="EN32" s="30" t="s">
        <v>70</v>
      </c>
      <c r="EO32" s="31" t="n">
        <v>0</v>
      </c>
      <c r="EP32" s="30" t="s">
        <v>70</v>
      </c>
      <c r="EQ32" s="31" t="n">
        <v>0</v>
      </c>
      <c r="ER32" s="32" t="e">
        <f aca="false">IF(EV32="PASS",EH32+EJ32+EL32+EN32+EP32,"")</f>
        <v>#VALUE!</v>
      </c>
      <c r="ES32" s="33" t="e">
        <f aca="false">IF(ER32="","",ER32/500*100)</f>
        <v>#VALUE!</v>
      </c>
      <c r="ET32" s="32" t="e">
        <f aca="false">IF(EV32="PASS",Ngrade(ES32),"")</f>
        <v>#VALUE!</v>
      </c>
      <c r="EU32" s="33" t="n">
        <f aca="false">ROUND(((EI32*3)+(EK32*4)+(EM32*3)+(EO32*3)+(EQ32*3))/16,2)</f>
        <v>0</v>
      </c>
      <c r="EV32" s="34" t="e">
        <f aca="false">remarks5(EI32,EK32,EM32,EO32,EQ32,LEFT(EH$5,6),LEFT(EJ$5,6),LEFT(EL$5,6),LEFT(EN$5,6),LEFT(EP$5,6))</f>
        <v>#VALUE!</v>
      </c>
      <c r="EW32" s="38" t="e">
        <f aca="false">STATUS(EU32)</f>
        <v>#VALUE!</v>
      </c>
      <c r="EX32" s="36" t="n">
        <f aca="false">((H32+J32+L32+P32+Z32+AB32+AF32+AQ32+AS32+AU32+AW32+AY32+BA32+BL32+BN32+BP32+BR32+EI32+EM32+EO32+EQ32)*3+SUM(R32,AD32)*2+SUM(N32,AH32,BJ32,EK32)*4)/83</f>
        <v>0</v>
      </c>
      <c r="EY32" s="30" t="s">
        <v>70</v>
      </c>
      <c r="EZ32" s="31" t="n">
        <v>0</v>
      </c>
      <c r="FA32" s="30" t="s">
        <v>70</v>
      </c>
      <c r="FB32" s="31" t="n">
        <v>0</v>
      </c>
      <c r="FC32" s="30" t="s">
        <v>70</v>
      </c>
      <c r="FD32" s="31" t="n">
        <v>0</v>
      </c>
      <c r="FE32" s="30" t="s">
        <v>70</v>
      </c>
      <c r="FF32" s="31" t="n">
        <v>0</v>
      </c>
      <c r="FG32" s="30" t="s">
        <v>70</v>
      </c>
      <c r="FH32" s="31" t="n">
        <v>0</v>
      </c>
      <c r="FI32" s="32" t="e">
        <f aca="false">IF(FM32="PASS",EY32+FA32+FC32+FE32+FG32,"")</f>
        <v>#VALUE!</v>
      </c>
      <c r="FJ32" s="33" t="e">
        <f aca="false">IF(FI32="","",FI32/500*100)</f>
        <v>#VALUE!</v>
      </c>
      <c r="FK32" s="32" t="e">
        <f aca="false">IF(FM32="PASS",Ngrade(FJ32),"")</f>
        <v>#VALUE!</v>
      </c>
      <c r="FL32" s="33" t="n">
        <f aca="false">ROUND(((EZ32*3)+(FB32*3)+(FD32*3)+(FF32*3)+(FH32*3))/15,2)</f>
        <v>0</v>
      </c>
      <c r="FM32" s="34" t="e">
        <f aca="false">remarks5(EZ32,FB32,FD32,FF32,FH32,LEFT(EY$5,6),LEFT(FA$5,6),LEFT(FC$5,6),LEFT(FE$5,6),LEFT(FG$5,6))</f>
        <v>#VALUE!</v>
      </c>
      <c r="FN32" s="38" t="e">
        <f aca="false">STATUS(FL32)</f>
        <v>#VALUE!</v>
      </c>
      <c r="FO32" s="36" t="n">
        <f aca="false">((H32+J32+L32+P32+Z32+AB32+AF32+AQ32+AS32+AU32+AW32+AY32+BA32+BL32+BN32+BP32+BR32+EI32+EM32+EO32+EQ32+EZ32+FB32+FD32+FF32+FH32)*3+SUM(R32,AD32)*2+SUM(N32,AH32,BJ32,EK32)*4)/98</f>
        <v>0</v>
      </c>
      <c r="FP32" s="30" t="s">
        <v>70</v>
      </c>
      <c r="FQ32" s="31" t="n">
        <v>0</v>
      </c>
      <c r="FR32" s="30" t="s">
        <v>70</v>
      </c>
      <c r="FS32" s="31" t="n">
        <v>0</v>
      </c>
      <c r="FT32" s="30" t="s">
        <v>70</v>
      </c>
      <c r="FU32" s="31" t="n">
        <v>0</v>
      </c>
      <c r="FV32" s="30" t="s">
        <v>70</v>
      </c>
      <c r="FW32" s="31" t="n">
        <v>0</v>
      </c>
      <c r="FX32" s="30" t="s">
        <v>70</v>
      </c>
      <c r="FY32" s="31" t="n">
        <v>0</v>
      </c>
      <c r="FZ32" s="32" t="e">
        <f aca="false">IF(GD32="PASS",FP32+FR32+FT32+FV32+FX32,"")</f>
        <v>#VALUE!</v>
      </c>
      <c r="GA32" s="33" t="e">
        <f aca="false">IF(FZ32="","",FZ32/500*100)</f>
        <v>#VALUE!</v>
      </c>
      <c r="GB32" s="32" t="e">
        <f aca="false">IF(GD32="PASS",Ngrade(GA32),"")</f>
        <v>#VALUE!</v>
      </c>
      <c r="GC32" s="33" t="n">
        <f aca="false">ROUND(((FQ32*3)+(FS32*3)+(FU32*3)+(FW32*3)+(FY32*4))/16,2)</f>
        <v>0</v>
      </c>
      <c r="GD32" s="34" t="e">
        <f aca="false">remarks5(FQ32,FS32,FU32,FW32,FY32,LEFT(FP$5,6),LEFT(FR$5,6),LEFT(FT$5,6),LEFT(FV$5,6),LEFT(FX$5,6))</f>
        <v>#VALUE!</v>
      </c>
      <c r="GE32" s="38" t="e">
        <f aca="false">STATUS(GC32)</f>
        <v>#VALUE!</v>
      </c>
      <c r="GF32" s="36" t="n">
        <f aca="false">((H32+J32+L32+P32+Z32+AB32+AF32+AQ32+AS32+AU32+AW32+AY32+BA32+BL32+BN32+BP32+BR32+EI32+EM32+EO32+EQ32+EZ32+FB32+FD32+FF32+FH32+FQ32+FS32+FU32+FW32)*3+SUM(R32,AD32)*2+SUM(N32,AH32,BJ32,EK32,FY32)*4)/114</f>
        <v>0</v>
      </c>
      <c r="GG32" s="30" t="s">
        <v>70</v>
      </c>
      <c r="GH32" s="31" t="n">
        <v>0</v>
      </c>
      <c r="GI32" s="30" t="s">
        <v>70</v>
      </c>
      <c r="GJ32" s="31" t="n">
        <v>0</v>
      </c>
      <c r="GK32" s="30" t="s">
        <v>70</v>
      </c>
      <c r="GL32" s="31" t="n">
        <v>0</v>
      </c>
      <c r="GM32" s="30" t="s">
        <v>70</v>
      </c>
      <c r="GN32" s="31" t="n">
        <v>0</v>
      </c>
      <c r="GO32" s="30" t="s">
        <v>70</v>
      </c>
      <c r="GP32" s="31" t="n">
        <v>0</v>
      </c>
      <c r="GQ32" s="32" t="e">
        <f aca="false">IF(GU32="PASS",GG32+GI32+GK32+GM32+GO32,"")</f>
        <v>#VALUE!</v>
      </c>
      <c r="GR32" s="33" t="e">
        <f aca="false">IF(GQ32="","",GQ32/500*100)</f>
        <v>#VALUE!</v>
      </c>
      <c r="GS32" s="32" t="e">
        <f aca="false">IF(GU32="PASS",Ngrade(GR32),"")</f>
        <v>#VALUE!</v>
      </c>
      <c r="GT32" s="33" t="n">
        <f aca="false">ROUND(((GH32*3)+(GJ32*3)+(GL32*3)+(GN32*3)+(GP32*6))/18,2)</f>
        <v>0</v>
      </c>
      <c r="GU32" s="34" t="e">
        <f aca="false">remarks5(GH32,GJ32,GL32,GN32,GP32,LEFT(GG$5,6),LEFT(GI$5,6),LEFT(GK$5,6),LEFT(GM$5,6),LEFT(GO$5,6))</f>
        <v>#VALUE!</v>
      </c>
      <c r="GV32" s="38" t="e">
        <f aca="false">STATUS(GT32)</f>
        <v>#VALUE!</v>
      </c>
      <c r="GW32" s="39" t="e">
        <f aca="false">IF(AND(W32="PASS",AM32="PASS",BF32="PASS",BW32="PASS",EV32="PASS",FM32="PASS",GD32="PASS",GU32="PASS"),S32+AI32+BB32+BS32+ER32+FI32+FZ32+GQ32,"")</f>
        <v>#VALUE!</v>
      </c>
      <c r="GX32" s="19" t="e">
        <f aca="false">IF(GW32="","",GW32/4150*100)</f>
        <v>#VALUE!</v>
      </c>
      <c r="GY32" s="39" t="e">
        <f aca="false">IF(HA32="PASS",Ngrade(GX32),"")</f>
        <v>#VALUE!</v>
      </c>
      <c r="GZ32" s="19" t="n">
        <f aca="false">((H32+J32+L32+P32+Z32+AB32+AF32+AQ32+AS32+AU32+AW32+AY32+BA32+BL32+BN32+BP32+BR32+EI32+EM32+EO32+EQ32+EZ32+FB32+FD32+FF32+FH32+FQ32+FS32+FU32+FW32+GH32+GJ32+GL32+GN32)*3+SUM(R32,AD32)*2+SUM(N32,AH32,BJ32,EK32,FY32)*4+SUM(GP32)*6)/132</f>
        <v>0</v>
      </c>
      <c r="HA32" s="19" t="e">
        <f aca="false">IF(GX32="","FAIL","PASS")</f>
        <v>#VALUE!</v>
      </c>
      <c r="HB32" s="19" t="e">
        <f aca="false">STATUS2008(V32,AO32,BH32,EG32,EX32,FO32,GF32,GZ32)</f>
        <v>#VALUE!</v>
      </c>
      <c r="HC32" s="40" t="s">
        <v>71</v>
      </c>
    </row>
    <row r="33" s="8" customFormat="true" ht="21" hidden="false" customHeight="false" outlineLevel="0" collapsed="false">
      <c r="A33" s="25" t="s">
        <v>143</v>
      </c>
      <c r="B33" s="26" t="s">
        <v>141</v>
      </c>
      <c r="C33" s="26" t="s">
        <v>144</v>
      </c>
      <c r="D33" s="41"/>
      <c r="E33" s="28"/>
      <c r="F33" s="42"/>
      <c r="G33" s="30" t="n">
        <v>51</v>
      </c>
      <c r="H33" s="31" t="n">
        <v>1.1</v>
      </c>
      <c r="I33" s="30" t="n">
        <v>62</v>
      </c>
      <c r="J33" s="31" t="n">
        <v>2.2</v>
      </c>
      <c r="K33" s="30" t="n">
        <v>51</v>
      </c>
      <c r="L33" s="31" t="n">
        <v>1.1</v>
      </c>
      <c r="M33" s="30" t="n">
        <v>70</v>
      </c>
      <c r="N33" s="31" t="n">
        <v>2.8</v>
      </c>
      <c r="O33" s="30" t="n">
        <v>70</v>
      </c>
      <c r="P33" s="31" t="n">
        <v>2.8</v>
      </c>
      <c r="Q33" s="30" t="n">
        <v>35</v>
      </c>
      <c r="R33" s="31" t="n">
        <v>2.8</v>
      </c>
      <c r="S33" s="32" t="e">
        <f aca="false">IF(W33="PASS",G33+I33+K33+M33+O33+Q33,"")</f>
        <v>#VALUE!</v>
      </c>
      <c r="T33" s="33" t="e">
        <f aca="false">IF(S33="","",S33/550*100)</f>
        <v>#VALUE!</v>
      </c>
      <c r="U33" s="32" t="e">
        <f aca="false">IF(W33="PASS",Ngrade(T33),"")</f>
        <v>#VALUE!</v>
      </c>
      <c r="V33" s="33" t="n">
        <f aca="false">ROUND(((H33*3)+(J33*3)+(L33*3)+(N33*4)+(P33*3)+(R33*2))/18,2)</f>
        <v>2.13</v>
      </c>
      <c r="W33" s="34" t="e">
        <f aca="false">remarks5(H33,J33,L33,N33,R33,LEFT(G$5,6),LEFT(I$5,6),LEFT(K$5,6),LEFT(M$5,6),LEFT(Q$5,6))</f>
        <v>#VALUE!</v>
      </c>
      <c r="X33" s="34" t="e">
        <f aca="false">STATUS(V33)</f>
        <v>#VALUE!</v>
      </c>
      <c r="Y33" s="30" t="s">
        <v>70</v>
      </c>
      <c r="Z33" s="31" t="n">
        <v>0</v>
      </c>
      <c r="AA33" s="30" t="s">
        <v>70</v>
      </c>
      <c r="AB33" s="31" t="n">
        <v>0</v>
      </c>
      <c r="AC33" s="30" t="s">
        <v>70</v>
      </c>
      <c r="AD33" s="31" t="n">
        <v>0</v>
      </c>
      <c r="AE33" s="30" t="s">
        <v>70</v>
      </c>
      <c r="AF33" s="31" t="n">
        <v>0</v>
      </c>
      <c r="AG33" s="30" t="s">
        <v>70</v>
      </c>
      <c r="AH33" s="31" t="n">
        <v>0</v>
      </c>
      <c r="AI33" s="32" t="e">
        <f aca="false">IF(AM33="PASS",Y33+AA33+AC33+AE33+AG33,"")</f>
        <v>#VALUE!</v>
      </c>
      <c r="AJ33" s="33" t="e">
        <f aca="false">IF(AI33="","",AI33/500*100)</f>
        <v>#VALUE!</v>
      </c>
      <c r="AK33" s="33" t="e">
        <f aca="false">IF(AM33="PASS",Ngrade(AJ33),"")</f>
        <v>#VALUE!</v>
      </c>
      <c r="AL33" s="33" t="n">
        <f aca="false">ROUND(((Z33*3)+(AB33*3)+(AD33*2)+(AF33*3)+(AH33*4))/15,2)</f>
        <v>0</v>
      </c>
      <c r="AM33" s="35" t="e">
        <f aca="false">remarks5(Z33,AB33,AD33,AF33,AH33,LEFT(Y$5,6),LEFT(AA$5,6),LEFT(AC$5,6),LEFT(AE$5,6),LEFT(AG$5,6))</f>
        <v>#VALUE!</v>
      </c>
      <c r="AN33" s="35" t="e">
        <f aca="false">STATUS(AL33)</f>
        <v>#VALUE!</v>
      </c>
      <c r="AO33" s="36" t="n">
        <f aca="false">(SUM(H33,J33,L33,P33,Z33,AB33,AF33)*3+SUM(N33,AH33)*4+SUM(R33,AD33)*2)/33</f>
        <v>1.16363636363636</v>
      </c>
      <c r="AP33" s="30" t="n">
        <v>31</v>
      </c>
      <c r="AQ33" s="31" t="n">
        <v>0</v>
      </c>
      <c r="AR33" s="30" t="n">
        <v>63</v>
      </c>
      <c r="AS33" s="31" t="n">
        <v>2.2</v>
      </c>
      <c r="AT33" s="30" t="n">
        <v>60</v>
      </c>
      <c r="AU33" s="31" t="n">
        <v>2</v>
      </c>
      <c r="AV33" s="30" t="n">
        <v>64</v>
      </c>
      <c r="AW33" s="31" t="n">
        <v>2.3</v>
      </c>
      <c r="AX33" s="30" t="n">
        <v>24</v>
      </c>
      <c r="AY33" s="31" t="n">
        <v>0</v>
      </c>
      <c r="AZ33" s="30" t="n">
        <v>62</v>
      </c>
      <c r="BA33" s="31" t="n">
        <v>2.2</v>
      </c>
      <c r="BB33" s="32" t="e">
        <f aca="false">IF(BF33="PASS",AP33+AR33+AT33+AV33++AX33+AZ33,"")</f>
        <v>#VALUE!</v>
      </c>
      <c r="BC33" s="33" t="e">
        <f aca="false">IF(BB33="","",BB33/600*100)</f>
        <v>#VALUE!</v>
      </c>
      <c r="BD33" s="32" t="e">
        <f aca="false">IF(BF33="PASS",Ngrade(BC33),"")</f>
        <v>#VALUE!</v>
      </c>
      <c r="BE33" s="33" t="n">
        <f aca="false">ROUND(((AQ33*3)+(AS33*3)+(AU33*3)+(AW33*3)+(AY33*3)+(BA33*3))/18,2)</f>
        <v>1.45</v>
      </c>
      <c r="BF33" s="34" t="e">
        <f aca="false">remarks6($AQ33,$AS33,$AU33,$AW33,$AY33,$BA33,LEFT($AP$5,6),LEFT($AR$5,6),LEFT($AT$5,6),LEFT($AV$5,6),LEFT($AX$5,6),LEFT($AZ$5,6))</f>
        <v>#VALUE!</v>
      </c>
      <c r="BG33" s="34" t="e">
        <f aca="false">STATUS(BE33)</f>
        <v>#VALUE!</v>
      </c>
      <c r="BH33" s="36" t="n">
        <f aca="false">(SUM(H33,J33,L33,P33,Z33,AB33,AF33,AQ33,AS33,AU33,AW33,AY33,BA33)*3+SUM(N33,AH33)*4+SUM(R33,AD33)*2)/51</f>
        <v>1.26470588235294</v>
      </c>
      <c r="BI33" s="30" t="s">
        <v>70</v>
      </c>
      <c r="BJ33" s="31" t="n">
        <v>0</v>
      </c>
      <c r="BK33" s="30" t="s">
        <v>70</v>
      </c>
      <c r="BL33" s="31" t="n">
        <v>0</v>
      </c>
      <c r="BM33" s="30" t="s">
        <v>70</v>
      </c>
      <c r="BN33" s="31" t="n">
        <v>0</v>
      </c>
      <c r="BO33" s="30" t="s">
        <v>70</v>
      </c>
      <c r="BP33" s="31" t="n">
        <v>0</v>
      </c>
      <c r="BQ33" s="30" t="s">
        <v>70</v>
      </c>
      <c r="BR33" s="31" t="n">
        <v>0</v>
      </c>
      <c r="BS33" s="32" t="e">
        <f aca="false">IF(BW33="PASS",BI33+BK33+BM33+BO33+BQ33,"")</f>
        <v>#VALUE!</v>
      </c>
      <c r="BT33" s="33" t="e">
        <f aca="false">IF(BS33="","",BS33/500*100)</f>
        <v>#VALUE!</v>
      </c>
      <c r="BU33" s="32" t="e">
        <f aca="false">IF(BW33="PASS",Ngrade(BT33),"")</f>
        <v>#VALUE!</v>
      </c>
      <c r="BV33" s="33" t="n">
        <f aca="false">ROUND(((BJ33*4)+(BL33*3)+(BN33*3)+(BP33*3)+(BR33*3))/16,2)</f>
        <v>0</v>
      </c>
      <c r="BW33" s="34" t="e">
        <f aca="false">remarks5(BJ33,BL33,BN33,BP33,BR33,LEFT(BI$5,6),LEFT(BK$5,6),LEFT(BM$5,6),LEFT(BO$5,6),LEFT(BQ$5,6))</f>
        <v>#VALUE!</v>
      </c>
      <c r="BX33" s="30"/>
      <c r="BY33" s="31"/>
      <c r="BZ33" s="30"/>
      <c r="CA33" s="31"/>
      <c r="CB33" s="30"/>
      <c r="CC33" s="31"/>
      <c r="CD33" s="30"/>
      <c r="CE33" s="31"/>
      <c r="CF33" s="30"/>
      <c r="CG33" s="31"/>
      <c r="CH33" s="30"/>
      <c r="CI33" s="31"/>
      <c r="CJ33" s="32" t="e">
        <f aca="false">IF(CN33="PASS",BX33+BZ33+CB33+CD33+CF33+CH33,"")</f>
        <v>#REF!</v>
      </c>
      <c r="CK33" s="37" t="e">
        <f aca="false">IF(CJ33="","",CJ33/600*100)</f>
        <v>#REF!</v>
      </c>
      <c r="CL33" s="32" t="e">
        <f aca="false">IF(CN33="PASS",Ngrade(CK33),"")</f>
        <v>#REF!</v>
      </c>
      <c r="CM33" s="33" t="e">
        <f aca="false">IF(CJ33="","",((BY33)*3+(CA33)*3+(CC33)*3+(CE33)*3+(CG33)*3+(CI33)*3)/18)</f>
        <v>#REF!</v>
      </c>
      <c r="CN33" s="34" t="e">
        <f aca="false">remarks6(BY33,CA33,CC33,CE33,CG33,CI33,LEFT($G$5,6),LEFT($I$5,6),LEFT($K$5,6),LEFT($M$5,6),LEFT($O$5,6),LEFT(#REF!,6))</f>
        <v>#REF!</v>
      </c>
      <c r="CO33" s="30"/>
      <c r="CP33" s="31"/>
      <c r="CQ33" s="30"/>
      <c r="CR33" s="31"/>
      <c r="CS33" s="30"/>
      <c r="CT33" s="31"/>
      <c r="CU33" s="30"/>
      <c r="CV33" s="31"/>
      <c r="CW33" s="30"/>
      <c r="CX33" s="31"/>
      <c r="CY33" s="32" t="e">
        <f aca="false">IF(DC33="PASS",CO33+CQ33+CS33+CU33+CW33,"")</f>
        <v>#VALUE!</v>
      </c>
      <c r="CZ33" s="37" t="e">
        <f aca="false">IF(CY33="","",CY33/500*100)</f>
        <v>#VALUE!</v>
      </c>
      <c r="DA33" s="32" t="e">
        <f aca="false">IF(DC33="PASS",Ngrade(CZ33),"")</f>
        <v>#VALUE!</v>
      </c>
      <c r="DB33" s="33" t="e">
        <f aca="false">IF(CY33="","",((CP33)*3+(CR33)*3+(CT33)*3+(CV33)*3+(CX33)*3)/15)</f>
        <v>#VALUE!</v>
      </c>
      <c r="DC33" s="34" t="e">
        <f aca="false">remarks5(CP33,CR33,CT33,CV33,CX33,LEFT(CO$5,6),LEFT(CQ$5,6),LEFT(CS$5,6),LEFT(CU$5,6),LEFT(CW$5,6))</f>
        <v>#VALUE!</v>
      </c>
      <c r="DD33" s="30"/>
      <c r="DE33" s="31"/>
      <c r="DF33" s="30"/>
      <c r="DG33" s="31"/>
      <c r="DH33" s="30"/>
      <c r="DI33" s="31"/>
      <c r="DJ33" s="30"/>
      <c r="DK33" s="31"/>
      <c r="DL33" s="32" t="e">
        <f aca="false">IF(DP33="PASS",DD33+DF33+DH33+DJ33,"")</f>
        <v>#VALUE!</v>
      </c>
      <c r="DM33" s="37" t="e">
        <f aca="false">IF(DL33="","",DL33/400*100)</f>
        <v>#VALUE!</v>
      </c>
      <c r="DN33" s="32" t="e">
        <f aca="false">IF(DP33="PASS",Ngrade(DM33),"")</f>
        <v>#VALUE!</v>
      </c>
      <c r="DO33" s="33" t="e">
        <f aca="false">IF(DL33="","",((DE33)*3+(DG33)*3+(DI33)*3+(DK33)*3)/12)</f>
        <v>#VALUE!</v>
      </c>
      <c r="DP33" s="34" t="e">
        <f aca="false">remark4(DE33,DG33,DI33,DK33,LEFT(DD$5,6),LEFT(DF$5,6),LEFT(DH$5,6),LEFT(DJ$5,6))</f>
        <v>#VALUE!</v>
      </c>
      <c r="DQ33" s="30"/>
      <c r="DR33" s="31"/>
      <c r="DS33" s="30"/>
      <c r="DT33" s="31"/>
      <c r="DU33" s="30"/>
      <c r="DV33" s="31"/>
      <c r="DW33" s="30"/>
      <c r="DX33" s="31"/>
      <c r="DY33" s="30"/>
      <c r="DZ33" s="31"/>
      <c r="EA33" s="32" t="e">
        <f aca="false">IF(EE33="PASS",DQ33+DS33+DU33+DW33+DY33,"")</f>
        <v>#VALUE!</v>
      </c>
      <c r="EB33" s="37" t="e">
        <f aca="false">IF(EA33="","",EA33/500*100)</f>
        <v>#VALUE!</v>
      </c>
      <c r="EC33" s="32" t="e">
        <f aca="false">IF(EE33="PASS",Ngrade(EB33),"")</f>
        <v>#VALUE!</v>
      </c>
      <c r="ED33" s="33" t="e">
        <f aca="false">IF(EA33="","",((DR33)*3+(DT33)*3+(DV33)*3+(DX33)*3+(DZ33)*6)/18)</f>
        <v>#VALUE!</v>
      </c>
      <c r="EE33" s="34" t="e">
        <f aca="false">remarks5(DR33,DT33,DV33,DX33,DZ33,LEFT(DQ$5,6),LEFT(DS$5,6),LEFT(DU$5,6),LEFT(DW$5,6),LEFT(DY$5,6))</f>
        <v>#VALUE!</v>
      </c>
      <c r="EF33" s="34" t="e">
        <f aca="false">STATUS(BV33)</f>
        <v>#VALUE!</v>
      </c>
      <c r="EG33" s="36" t="n">
        <f aca="false">(SUM(H33,J33,L33,P33,Z33,AB33,AF33,AQ33,AS33,AU33,AW33,AY33,BA33,BL33,BN33,BP33,BR33)*3+SUM(N33,AH33,BJ33)*4+SUM(R33,AD33)*2)/67</f>
        <v>0.962686567164179</v>
      </c>
      <c r="EH33" s="30" t="s">
        <v>70</v>
      </c>
      <c r="EI33" s="31" t="n">
        <v>0</v>
      </c>
      <c r="EJ33" s="30" t="s">
        <v>70</v>
      </c>
      <c r="EK33" s="31" t="n">
        <v>0</v>
      </c>
      <c r="EL33" s="30" t="s">
        <v>70</v>
      </c>
      <c r="EM33" s="31" t="n">
        <v>0</v>
      </c>
      <c r="EN33" s="30" t="s">
        <v>70</v>
      </c>
      <c r="EO33" s="31" t="n">
        <v>0</v>
      </c>
      <c r="EP33" s="30" t="s">
        <v>70</v>
      </c>
      <c r="EQ33" s="31" t="n">
        <v>0</v>
      </c>
      <c r="ER33" s="32" t="e">
        <f aca="false">IF(EV33="PASS",EH33+EJ33+EL33+EN33+EP33,"")</f>
        <v>#VALUE!</v>
      </c>
      <c r="ES33" s="33" t="e">
        <f aca="false">IF(ER33="","",ER33/500*100)</f>
        <v>#VALUE!</v>
      </c>
      <c r="ET33" s="32" t="e">
        <f aca="false">IF(EV33="PASS",Ngrade(ES33),"")</f>
        <v>#VALUE!</v>
      </c>
      <c r="EU33" s="33" t="n">
        <f aca="false">ROUND(((EI33*3)+(EK33*4)+(EM33*3)+(EO33*3)+(EQ33*3))/16,2)</f>
        <v>0</v>
      </c>
      <c r="EV33" s="34" t="e">
        <f aca="false">remarks5(EI33,EK33,EM33,EO33,EQ33,LEFT(EH$5,6),LEFT(EJ$5,6),LEFT(EL$5,6),LEFT(EN$5,6),LEFT(EP$5,6))</f>
        <v>#VALUE!</v>
      </c>
      <c r="EW33" s="38" t="e">
        <f aca="false">STATUS(EU33)</f>
        <v>#VALUE!</v>
      </c>
      <c r="EX33" s="36" t="n">
        <f aca="false">((H33+J33+L33+P33+Z33+AB33+AF33+AQ33+AS33+AU33+AW33+AY33+BA33+BL33+BN33+BP33+BR33+EI33+EM33+EO33+EQ33)*3+SUM(R33,AD33)*2+SUM(N33,AH33,BJ33,EK33)*4)/83</f>
        <v>0.77710843373494</v>
      </c>
      <c r="EY33" s="30" t="s">
        <v>70</v>
      </c>
      <c r="EZ33" s="31" t="n">
        <v>0</v>
      </c>
      <c r="FA33" s="30" t="s">
        <v>70</v>
      </c>
      <c r="FB33" s="31" t="n">
        <v>0</v>
      </c>
      <c r="FC33" s="30" t="s">
        <v>70</v>
      </c>
      <c r="FD33" s="31" t="n">
        <v>0</v>
      </c>
      <c r="FE33" s="30" t="s">
        <v>70</v>
      </c>
      <c r="FF33" s="31" t="n">
        <v>0</v>
      </c>
      <c r="FG33" s="30" t="s">
        <v>70</v>
      </c>
      <c r="FH33" s="31" t="n">
        <v>0</v>
      </c>
      <c r="FI33" s="32" t="e">
        <f aca="false">IF(FM33="PASS",EY33+FA33+FC33+FE33+FG33,"")</f>
        <v>#VALUE!</v>
      </c>
      <c r="FJ33" s="33" t="e">
        <f aca="false">IF(FI33="","",FI33/500*100)</f>
        <v>#VALUE!</v>
      </c>
      <c r="FK33" s="32" t="e">
        <f aca="false">IF(FM33="PASS",Ngrade(FJ33),"")</f>
        <v>#VALUE!</v>
      </c>
      <c r="FL33" s="33" t="n">
        <f aca="false">ROUND(((EZ33*3)+(FB33*3)+(FD33*3)+(FF33*3)+(FH33*3))/15,2)</f>
        <v>0</v>
      </c>
      <c r="FM33" s="34" t="e">
        <f aca="false">remarks5(EZ33,FB33,FD33,FF33,FH33,LEFT(EY$5,6),LEFT(FA$5,6),LEFT(FC$5,6),LEFT(FE$5,6),LEFT(FG$5,6))</f>
        <v>#VALUE!</v>
      </c>
      <c r="FN33" s="38" t="e">
        <f aca="false">STATUS(FL33)</f>
        <v>#VALUE!</v>
      </c>
      <c r="FO33" s="36" t="n">
        <f aca="false">((H33+J33+L33+P33+Z33+AB33+AF33+AQ33+AS33+AU33+AW33+AY33+BA33+BL33+BN33+BP33+BR33+EI33+EM33+EO33+EQ33+EZ33+FB33+FD33+FF33+FH33)*3+SUM(R33,AD33)*2+SUM(N33,AH33,BJ33,EK33)*4)/98</f>
        <v>0.658163265306122</v>
      </c>
      <c r="FP33" s="30" t="s">
        <v>70</v>
      </c>
      <c r="FQ33" s="31" t="n">
        <v>0</v>
      </c>
      <c r="FR33" s="30" t="s">
        <v>70</v>
      </c>
      <c r="FS33" s="31" t="n">
        <v>0</v>
      </c>
      <c r="FT33" s="30" t="s">
        <v>70</v>
      </c>
      <c r="FU33" s="31" t="n">
        <v>0</v>
      </c>
      <c r="FV33" s="30" t="s">
        <v>70</v>
      </c>
      <c r="FW33" s="31" t="n">
        <v>0</v>
      </c>
      <c r="FX33" s="30" t="s">
        <v>70</v>
      </c>
      <c r="FY33" s="31" t="n">
        <v>0</v>
      </c>
      <c r="FZ33" s="32" t="e">
        <f aca="false">IF(GD33="PASS",FP33+FR33+FT33+FV33+FX33,"")</f>
        <v>#VALUE!</v>
      </c>
      <c r="GA33" s="33" t="e">
        <f aca="false">IF(FZ33="","",FZ33/500*100)</f>
        <v>#VALUE!</v>
      </c>
      <c r="GB33" s="32" t="e">
        <f aca="false">IF(GD33="PASS",Ngrade(GA33),"")</f>
        <v>#VALUE!</v>
      </c>
      <c r="GC33" s="33" t="n">
        <f aca="false">ROUND(((FQ33*3)+(FS33*3)+(FU33*3)+(FW33*3)+(FY33*4))/16,2)</f>
        <v>0</v>
      </c>
      <c r="GD33" s="34" t="e">
        <f aca="false">remarks5(FQ33,FS33,FU33,FW33,FY33,LEFT(FP$5,6),LEFT(FR$5,6),LEFT(FT$5,6),LEFT(FV$5,6),LEFT(FX$5,6))</f>
        <v>#VALUE!</v>
      </c>
      <c r="GE33" s="38" t="e">
        <f aca="false">STATUS(GC33)</f>
        <v>#VALUE!</v>
      </c>
      <c r="GF33" s="36" t="n">
        <f aca="false">((H33+J33+L33+P33+Z33+AB33+AF33+AQ33+AS33+AU33+AW33+AY33+BA33+BL33+BN33+BP33+BR33+EI33+EM33+EO33+EQ33+EZ33+FB33+FD33+FF33+FH33+FQ33+FS33+FU33+FW33)*3+SUM(R33,AD33)*2+SUM(N33,AH33,BJ33,EK33,FY33)*4)/114</f>
        <v>0.56578947368421</v>
      </c>
      <c r="GG33" s="30" t="s">
        <v>70</v>
      </c>
      <c r="GH33" s="31" t="n">
        <v>0</v>
      </c>
      <c r="GI33" s="30" t="s">
        <v>70</v>
      </c>
      <c r="GJ33" s="31" t="n">
        <v>0</v>
      </c>
      <c r="GK33" s="30" t="s">
        <v>70</v>
      </c>
      <c r="GL33" s="31" t="n">
        <v>0</v>
      </c>
      <c r="GM33" s="30" t="s">
        <v>70</v>
      </c>
      <c r="GN33" s="31" t="n">
        <v>0</v>
      </c>
      <c r="GO33" s="30" t="s">
        <v>70</v>
      </c>
      <c r="GP33" s="31" t="n">
        <v>0</v>
      </c>
      <c r="GQ33" s="32" t="e">
        <f aca="false">IF(GU33="PASS",GG33+GI33+GK33+GM33+GO33,"")</f>
        <v>#VALUE!</v>
      </c>
      <c r="GR33" s="33" t="e">
        <f aca="false">IF(GQ33="","",GQ33/500*100)</f>
        <v>#VALUE!</v>
      </c>
      <c r="GS33" s="32" t="e">
        <f aca="false">IF(GU33="PASS",Ngrade(GR33),"")</f>
        <v>#VALUE!</v>
      </c>
      <c r="GT33" s="33" t="n">
        <f aca="false">ROUND(((GH33*3)+(GJ33*3)+(GL33*3)+(GN33*3)+(GP33*6))/18,2)</f>
        <v>0</v>
      </c>
      <c r="GU33" s="34" t="e">
        <f aca="false">remarks5(GH33,GJ33,GL33,GN33,GP33,LEFT(GG$5,6),LEFT(GI$5,6),LEFT(GK$5,6),LEFT(GM$5,6),LEFT(GO$5,6))</f>
        <v>#VALUE!</v>
      </c>
      <c r="GV33" s="38" t="e">
        <f aca="false">STATUS(GT33)</f>
        <v>#VALUE!</v>
      </c>
      <c r="GW33" s="39" t="e">
        <f aca="false">IF(AND(W33="PASS",AM33="PASS",BF33="PASS",BW33="PASS",EV33="PASS",FM33="PASS",GD33="PASS",GU33="PASS"),S33+AI33+BB33+BS33+ER33+FI33+FZ33+GQ33,"")</f>
        <v>#VALUE!</v>
      </c>
      <c r="GX33" s="19" t="e">
        <f aca="false">IF(GW33="","",GW33/4150*100)</f>
        <v>#VALUE!</v>
      </c>
      <c r="GY33" s="39" t="e">
        <f aca="false">IF(HA33="PASS",Ngrade(GX33),"")</f>
        <v>#VALUE!</v>
      </c>
      <c r="GZ33" s="19" t="n">
        <f aca="false">((H33+J33+L33+P33+Z33+AB33+AF33+AQ33+AS33+AU33+AW33+AY33+BA33+BL33+BN33+BP33+BR33+EI33+EM33+EO33+EQ33+EZ33+FB33+FD33+FF33+FH33+FQ33+FS33+FU33+FW33+GH33+GJ33+GL33+GN33)*3+SUM(R33,AD33)*2+SUM(N33,AH33,BJ33,EK33,FY33)*4+SUM(GP33)*6)/132</f>
        <v>0.488636363636364</v>
      </c>
      <c r="HA33" s="19" t="e">
        <f aca="false">IF(GX33="","FAIL","PASS")</f>
        <v>#VALUE!</v>
      </c>
      <c r="HB33" s="19" t="e">
        <f aca="false">STATUS2008(V33,AO33,BH33,EG33,EX33,FO33,GF33,GZ33)</f>
        <v>#VALUE!</v>
      </c>
      <c r="HC33" s="40" t="s">
        <v>145</v>
      </c>
    </row>
    <row r="34" s="8" customFormat="true" ht="21" hidden="false" customHeight="false" outlineLevel="0" collapsed="false">
      <c r="A34" s="25" t="s">
        <v>146</v>
      </c>
      <c r="B34" s="26" t="s">
        <v>147</v>
      </c>
      <c r="C34" s="26" t="s">
        <v>148</v>
      </c>
      <c r="D34" s="41"/>
      <c r="E34" s="28"/>
      <c r="F34" s="42"/>
      <c r="G34" s="30" t="n">
        <v>20</v>
      </c>
      <c r="H34" s="31" t="n">
        <v>0</v>
      </c>
      <c r="I34" s="30" t="n">
        <v>20</v>
      </c>
      <c r="J34" s="31" t="n">
        <v>0</v>
      </c>
      <c r="K34" s="30" t="s">
        <v>70</v>
      </c>
      <c r="L34" s="31" t="n">
        <v>0</v>
      </c>
      <c r="M34" s="30" t="n">
        <v>21</v>
      </c>
      <c r="N34" s="31" t="n">
        <v>0</v>
      </c>
      <c r="O34" s="30" t="n">
        <v>57</v>
      </c>
      <c r="P34" s="31" t="n">
        <v>1.7</v>
      </c>
      <c r="Q34" s="30" t="n">
        <v>11</v>
      </c>
      <c r="R34" s="31" t="n">
        <v>0</v>
      </c>
      <c r="S34" s="32" t="e">
        <f aca="false">IF(W34="PASS",G34+I34+K34+M34+O34+Q34,"")</f>
        <v>#VALUE!</v>
      </c>
      <c r="T34" s="33" t="e">
        <f aca="false">IF(S34="","",S34/550*100)</f>
        <v>#VALUE!</v>
      </c>
      <c r="U34" s="32" t="e">
        <f aca="false">IF(W34="PASS",Ngrade(T34),"")</f>
        <v>#VALUE!</v>
      </c>
      <c r="V34" s="33" t="n">
        <f aca="false">ROUND(((H34*3)+(J34*3)+(L34*3)+(N34*4)+(P34*3)+(R34*2))/18,2)</f>
        <v>0.28</v>
      </c>
      <c r="W34" s="34" t="e">
        <f aca="false">remarks5(H34,J34,L34,N34,R34,LEFT(G$5,6),LEFT(I$5,6),LEFT(K$5,6),LEFT(M$5,6),LEFT(Q$5,6))</f>
        <v>#VALUE!</v>
      </c>
      <c r="X34" s="34" t="e">
        <f aca="false">STATUS(V34)</f>
        <v>#VALUE!</v>
      </c>
      <c r="Y34" s="30" t="s">
        <v>70</v>
      </c>
      <c r="Z34" s="31" t="n">
        <v>0</v>
      </c>
      <c r="AA34" s="30" t="s">
        <v>70</v>
      </c>
      <c r="AB34" s="31" t="n">
        <v>0</v>
      </c>
      <c r="AC34" s="30" t="s">
        <v>70</v>
      </c>
      <c r="AD34" s="31" t="n">
        <v>0</v>
      </c>
      <c r="AE34" s="30" t="s">
        <v>70</v>
      </c>
      <c r="AF34" s="31" t="n">
        <v>0</v>
      </c>
      <c r="AG34" s="30" t="s">
        <v>70</v>
      </c>
      <c r="AH34" s="31" t="n">
        <v>0</v>
      </c>
      <c r="AI34" s="32" t="e">
        <f aca="false">IF(AM34="PASS",Y34+AA34+AC34+AE34+AG34,"")</f>
        <v>#VALUE!</v>
      </c>
      <c r="AJ34" s="33" t="e">
        <f aca="false">IF(AI34="","",AI34/500*100)</f>
        <v>#VALUE!</v>
      </c>
      <c r="AK34" s="33" t="e">
        <f aca="false">IF(AM34="PASS",Ngrade(AJ34),"")</f>
        <v>#VALUE!</v>
      </c>
      <c r="AL34" s="33" t="n">
        <f aca="false">ROUND(((Z34*3)+(AB34*3)+(AD34*2)+(AF34*3)+(AH34*4))/15,2)</f>
        <v>0</v>
      </c>
      <c r="AM34" s="35" t="e">
        <f aca="false">remarks5(Z34,AB34,AD34,AF34,AH34,LEFT(Y$5,6),LEFT(AA$5,6),LEFT(AC$5,6),LEFT(AE$5,6),LEFT(AG$5,6))</f>
        <v>#VALUE!</v>
      </c>
      <c r="AN34" s="35" t="e">
        <f aca="false">STATUS(AL34)</f>
        <v>#VALUE!</v>
      </c>
      <c r="AO34" s="36" t="n">
        <f aca="false">(SUM(H34,J34,L34,P34,Z34,AB34,AF34)*3+SUM(N34,AH34)*4+SUM(R34,AD34)*2)/33</f>
        <v>0.154545454545455</v>
      </c>
      <c r="AP34" s="30" t="s">
        <v>70</v>
      </c>
      <c r="AQ34" s="31" t="n">
        <v>0</v>
      </c>
      <c r="AR34" s="30" t="s">
        <v>70</v>
      </c>
      <c r="AS34" s="31" t="n">
        <v>0</v>
      </c>
      <c r="AT34" s="30" t="s">
        <v>70</v>
      </c>
      <c r="AU34" s="31" t="n">
        <v>0</v>
      </c>
      <c r="AV34" s="30" t="s">
        <v>70</v>
      </c>
      <c r="AW34" s="31" t="n">
        <v>0</v>
      </c>
      <c r="AX34" s="30" t="s">
        <v>70</v>
      </c>
      <c r="AY34" s="31" t="n">
        <v>0</v>
      </c>
      <c r="AZ34" s="30" t="s">
        <v>70</v>
      </c>
      <c r="BA34" s="31" t="n">
        <v>0</v>
      </c>
      <c r="BB34" s="32" t="e">
        <f aca="false">IF(BF34="PASS",AP34+AR34+AT34+AV34++AX34+AZ34,"")</f>
        <v>#VALUE!</v>
      </c>
      <c r="BC34" s="33" t="e">
        <f aca="false">IF(BB34="","",BB34/600*100)</f>
        <v>#VALUE!</v>
      </c>
      <c r="BD34" s="32" t="e">
        <f aca="false">IF(BF34="PASS",Ngrade(BC34),"")</f>
        <v>#VALUE!</v>
      </c>
      <c r="BE34" s="33" t="n">
        <f aca="false">ROUND(((AQ34*3)+(AS34*3)+(AU34*3)+(AW34*3)+(AY34*3)+(BA34*3))/18,2)</f>
        <v>0</v>
      </c>
      <c r="BF34" s="34" t="e">
        <f aca="false">remarks6($AQ34,$AS34,$AU34,$AW34,$AY34,$BA34,LEFT($AP$5,6),LEFT($AR$5,6),LEFT($AT$5,6),LEFT($AV$5,6),LEFT($AX$5,6),LEFT($AZ$5,6))</f>
        <v>#VALUE!</v>
      </c>
      <c r="BG34" s="34" t="e">
        <f aca="false">STATUS(BE34)</f>
        <v>#VALUE!</v>
      </c>
      <c r="BH34" s="36" t="n">
        <f aca="false">(SUM(H34,J34,L34,P34,Z34,AB34,AF34,AQ34,AS34,AU34,AW34,AY34,BA34)*3+SUM(N34,AH34)*4+SUM(R34,AD34)*2)/51</f>
        <v>0.1</v>
      </c>
      <c r="BI34" s="30" t="s">
        <v>70</v>
      </c>
      <c r="BJ34" s="31" t="n">
        <v>0</v>
      </c>
      <c r="BK34" s="30" t="s">
        <v>70</v>
      </c>
      <c r="BL34" s="31" t="n">
        <v>0</v>
      </c>
      <c r="BM34" s="30" t="s">
        <v>70</v>
      </c>
      <c r="BN34" s="31" t="n">
        <v>0</v>
      </c>
      <c r="BO34" s="30" t="s">
        <v>70</v>
      </c>
      <c r="BP34" s="31" t="n">
        <v>0</v>
      </c>
      <c r="BQ34" s="30" t="s">
        <v>70</v>
      </c>
      <c r="BR34" s="31" t="n">
        <v>0</v>
      </c>
      <c r="BS34" s="32" t="e">
        <f aca="false">IF(BW34="PASS",BI34+BK34+BM34+BO34+BQ34,"")</f>
        <v>#VALUE!</v>
      </c>
      <c r="BT34" s="33" t="e">
        <f aca="false">IF(BS34="","",BS34/500*100)</f>
        <v>#VALUE!</v>
      </c>
      <c r="BU34" s="32" t="e">
        <f aca="false">IF(BW34="PASS",Ngrade(BT34),"")</f>
        <v>#VALUE!</v>
      </c>
      <c r="BV34" s="33" t="n">
        <f aca="false">ROUND(((BJ34*4)+(BL34*3)+(BN34*3)+(BP34*3)+(BR34*3))/16,2)</f>
        <v>0</v>
      </c>
      <c r="BW34" s="34" t="e">
        <f aca="false">remarks5(BJ34,BL34,BN34,BP34,BR34,LEFT(BI$5,6),LEFT(BK$5,6),LEFT(BM$5,6),LEFT(BO$5,6),LEFT(BQ$5,6))</f>
        <v>#VALUE!</v>
      </c>
      <c r="BX34" s="30"/>
      <c r="BY34" s="31"/>
      <c r="BZ34" s="30"/>
      <c r="CA34" s="31"/>
      <c r="CB34" s="30"/>
      <c r="CC34" s="31"/>
      <c r="CD34" s="30"/>
      <c r="CE34" s="31"/>
      <c r="CF34" s="30"/>
      <c r="CG34" s="31"/>
      <c r="CH34" s="30"/>
      <c r="CI34" s="31"/>
      <c r="CJ34" s="32" t="e">
        <f aca="false">IF(CN34="PASS",BX34+BZ34+CB34+CD34+CF34+CH34,"")</f>
        <v>#REF!</v>
      </c>
      <c r="CK34" s="37" t="e">
        <f aca="false">IF(CJ34="","",CJ34/600*100)</f>
        <v>#REF!</v>
      </c>
      <c r="CL34" s="32" t="e">
        <f aca="false">IF(CN34="PASS",Ngrade(CK34),"")</f>
        <v>#REF!</v>
      </c>
      <c r="CM34" s="33" t="e">
        <f aca="false">IF(CJ34="","",((BY34)*3+(CA34)*3+(CC34)*3+(CE34)*3+(CG34)*3+(CI34)*3)/18)</f>
        <v>#REF!</v>
      </c>
      <c r="CN34" s="34" t="e">
        <f aca="false">remarks6(BY34,CA34,CC34,CE34,CG34,CI34,LEFT($G$5,6),LEFT($I$5,6),LEFT($K$5,6),LEFT($M$5,6),LEFT($O$5,6),LEFT(#REF!,6))</f>
        <v>#REF!</v>
      </c>
      <c r="CO34" s="30"/>
      <c r="CP34" s="31"/>
      <c r="CQ34" s="30"/>
      <c r="CR34" s="31"/>
      <c r="CS34" s="30"/>
      <c r="CT34" s="31"/>
      <c r="CU34" s="30"/>
      <c r="CV34" s="31"/>
      <c r="CW34" s="30"/>
      <c r="CX34" s="31"/>
      <c r="CY34" s="32" t="e">
        <f aca="false">IF(DC34="PASS",CO34+CQ34+CS34+CU34+CW34,"")</f>
        <v>#VALUE!</v>
      </c>
      <c r="CZ34" s="37" t="e">
        <f aca="false">IF(CY34="","",CY34/500*100)</f>
        <v>#VALUE!</v>
      </c>
      <c r="DA34" s="32" t="e">
        <f aca="false">IF(DC34="PASS",Ngrade(CZ34),"")</f>
        <v>#VALUE!</v>
      </c>
      <c r="DB34" s="33" t="e">
        <f aca="false">IF(CY34="","",((CP34)*3+(CR34)*3+(CT34)*3+(CV34)*3+(CX34)*3)/15)</f>
        <v>#VALUE!</v>
      </c>
      <c r="DC34" s="34" t="e">
        <f aca="false">remarks5(CP34,CR34,CT34,CV34,CX34,LEFT(CO$5,6),LEFT(CQ$5,6),LEFT(CS$5,6),LEFT(CU$5,6),LEFT(CW$5,6))</f>
        <v>#VALUE!</v>
      </c>
      <c r="DD34" s="30"/>
      <c r="DE34" s="31"/>
      <c r="DF34" s="30"/>
      <c r="DG34" s="31"/>
      <c r="DH34" s="30"/>
      <c r="DI34" s="31"/>
      <c r="DJ34" s="30"/>
      <c r="DK34" s="31"/>
      <c r="DL34" s="32" t="e">
        <f aca="false">IF(DP34="PASS",DD34+DF34+DH34+DJ34,"")</f>
        <v>#VALUE!</v>
      </c>
      <c r="DM34" s="37" t="e">
        <f aca="false">IF(DL34="","",DL34/400*100)</f>
        <v>#VALUE!</v>
      </c>
      <c r="DN34" s="32" t="e">
        <f aca="false">IF(DP34="PASS",Ngrade(DM34),"")</f>
        <v>#VALUE!</v>
      </c>
      <c r="DO34" s="33" t="e">
        <f aca="false">IF(DL34="","",((DE34)*3+(DG34)*3+(DI34)*3+(DK34)*3)/12)</f>
        <v>#VALUE!</v>
      </c>
      <c r="DP34" s="34" t="e">
        <f aca="false">remark4(DE34,DG34,DI34,DK34,LEFT(DD$5,6),LEFT(DF$5,6),LEFT(DH$5,6),LEFT(DJ$5,6))</f>
        <v>#VALUE!</v>
      </c>
      <c r="DQ34" s="30"/>
      <c r="DR34" s="31"/>
      <c r="DS34" s="30"/>
      <c r="DT34" s="31"/>
      <c r="DU34" s="30"/>
      <c r="DV34" s="31"/>
      <c r="DW34" s="30"/>
      <c r="DX34" s="31"/>
      <c r="DY34" s="30"/>
      <c r="DZ34" s="31"/>
      <c r="EA34" s="32" t="e">
        <f aca="false">IF(EE34="PASS",DQ34+DS34+DU34+DW34+DY34,"")</f>
        <v>#VALUE!</v>
      </c>
      <c r="EB34" s="37" t="e">
        <f aca="false">IF(EA34="","",EA34/500*100)</f>
        <v>#VALUE!</v>
      </c>
      <c r="EC34" s="32" t="e">
        <f aca="false">IF(EE34="PASS",Ngrade(EB34),"")</f>
        <v>#VALUE!</v>
      </c>
      <c r="ED34" s="33" t="e">
        <f aca="false">IF(EA34="","",((DR34)*3+(DT34)*3+(DV34)*3+(DX34)*3+(DZ34)*6)/18)</f>
        <v>#VALUE!</v>
      </c>
      <c r="EE34" s="34" t="e">
        <f aca="false">remarks5(DR34,DT34,DV34,DX34,DZ34,LEFT(DQ$5,6),LEFT(DS$5,6),LEFT(DU$5,6),LEFT(DW$5,6),LEFT(DY$5,6))</f>
        <v>#VALUE!</v>
      </c>
      <c r="EF34" s="34" t="e">
        <f aca="false">STATUS(BV34)</f>
        <v>#VALUE!</v>
      </c>
      <c r="EG34" s="36" t="n">
        <f aca="false">(SUM(H34,J34,L34,P34,Z34,AB34,AF34,AQ34,AS34,AU34,AW34,AY34,BA34,BL34,BN34,BP34,BR34)*3+SUM(N34,AH34,BJ34)*4+SUM(R34,AD34)*2)/67</f>
        <v>0.0761194029850746</v>
      </c>
      <c r="EH34" s="30" t="s">
        <v>70</v>
      </c>
      <c r="EI34" s="31" t="n">
        <v>0</v>
      </c>
      <c r="EJ34" s="30" t="s">
        <v>70</v>
      </c>
      <c r="EK34" s="31" t="n">
        <v>0</v>
      </c>
      <c r="EL34" s="30" t="s">
        <v>70</v>
      </c>
      <c r="EM34" s="31" t="n">
        <v>0</v>
      </c>
      <c r="EN34" s="30" t="s">
        <v>70</v>
      </c>
      <c r="EO34" s="31" t="n">
        <v>0</v>
      </c>
      <c r="EP34" s="30" t="s">
        <v>70</v>
      </c>
      <c r="EQ34" s="31" t="n">
        <v>0</v>
      </c>
      <c r="ER34" s="32" t="e">
        <f aca="false">IF(EV34="PASS",EH34+EJ34+EL34+EN34+EP34,"")</f>
        <v>#VALUE!</v>
      </c>
      <c r="ES34" s="33" t="e">
        <f aca="false">IF(ER34="","",ER34/500*100)</f>
        <v>#VALUE!</v>
      </c>
      <c r="ET34" s="32" t="e">
        <f aca="false">IF(EV34="PASS",Ngrade(ES34),"")</f>
        <v>#VALUE!</v>
      </c>
      <c r="EU34" s="33" t="n">
        <f aca="false">ROUND(((EI34*3)+(EK34*4)+(EM34*3)+(EO34*3)+(EQ34*3))/16,2)</f>
        <v>0</v>
      </c>
      <c r="EV34" s="34" t="e">
        <f aca="false">remarks5(EI34,EK34,EM34,EO34,EQ34,LEFT(EH$5,6),LEFT(EJ$5,6),LEFT(EL$5,6),LEFT(EN$5,6),LEFT(EP$5,6))</f>
        <v>#VALUE!</v>
      </c>
      <c r="EW34" s="38" t="e">
        <f aca="false">STATUS(EU34)</f>
        <v>#VALUE!</v>
      </c>
      <c r="EX34" s="36" t="n">
        <f aca="false">((H34+J34+L34+P34+Z34+AB34+AF34+AQ34+AS34+AU34+AW34+AY34+BA34+BL34+BN34+BP34+BR34+EI34+EM34+EO34+EQ34)*3+SUM(R34,AD34)*2+SUM(N34,AH34,BJ34,EK34)*4)/83</f>
        <v>0.0614457831325301</v>
      </c>
      <c r="EY34" s="30" t="s">
        <v>70</v>
      </c>
      <c r="EZ34" s="31" t="n">
        <v>0</v>
      </c>
      <c r="FA34" s="30" t="s">
        <v>70</v>
      </c>
      <c r="FB34" s="31" t="n">
        <v>0</v>
      </c>
      <c r="FC34" s="30" t="s">
        <v>70</v>
      </c>
      <c r="FD34" s="31" t="n">
        <v>0</v>
      </c>
      <c r="FE34" s="30" t="s">
        <v>70</v>
      </c>
      <c r="FF34" s="31" t="n">
        <v>0</v>
      </c>
      <c r="FG34" s="30" t="s">
        <v>70</v>
      </c>
      <c r="FH34" s="31" t="n">
        <v>0</v>
      </c>
      <c r="FI34" s="32" t="e">
        <f aca="false">IF(FM34="PASS",EY34+FA34+FC34+FE34+FG34,"")</f>
        <v>#VALUE!</v>
      </c>
      <c r="FJ34" s="33" t="e">
        <f aca="false">IF(FI34="","",FI34/500*100)</f>
        <v>#VALUE!</v>
      </c>
      <c r="FK34" s="32" t="e">
        <f aca="false">IF(FM34="PASS",Ngrade(FJ34),"")</f>
        <v>#VALUE!</v>
      </c>
      <c r="FL34" s="33" t="n">
        <f aca="false">ROUND(((EZ34*3)+(FB34*3)+(FD34*3)+(FF34*3)+(FH34*3))/15,2)</f>
        <v>0</v>
      </c>
      <c r="FM34" s="34" t="e">
        <f aca="false">remarks5(EZ34,FB34,FD34,FF34,FH34,LEFT(EY$5,6),LEFT(FA$5,6),LEFT(FC$5,6),LEFT(FE$5,6),LEFT(FG$5,6))</f>
        <v>#VALUE!</v>
      </c>
      <c r="FN34" s="38" t="e">
        <f aca="false">STATUS(FL34)</f>
        <v>#VALUE!</v>
      </c>
      <c r="FO34" s="36" t="n">
        <f aca="false">((H34+J34+L34+P34+Z34+AB34+AF34+AQ34+AS34+AU34+AW34+AY34+BA34+BL34+BN34+BP34+BR34+EI34+EM34+EO34+EQ34+EZ34+FB34+FD34+FF34+FH34)*3+SUM(R34,AD34)*2+SUM(N34,AH34,BJ34,EK34)*4)/98</f>
        <v>0.0520408163265306</v>
      </c>
      <c r="FP34" s="30" t="s">
        <v>70</v>
      </c>
      <c r="FQ34" s="31" t="n">
        <v>0</v>
      </c>
      <c r="FR34" s="30" t="s">
        <v>70</v>
      </c>
      <c r="FS34" s="31" t="n">
        <v>0</v>
      </c>
      <c r="FT34" s="30" t="s">
        <v>70</v>
      </c>
      <c r="FU34" s="31" t="n">
        <v>0</v>
      </c>
      <c r="FV34" s="30" t="s">
        <v>70</v>
      </c>
      <c r="FW34" s="31" t="n">
        <v>0</v>
      </c>
      <c r="FX34" s="30" t="s">
        <v>70</v>
      </c>
      <c r="FY34" s="31" t="n">
        <v>0</v>
      </c>
      <c r="FZ34" s="32" t="e">
        <f aca="false">IF(GD34="PASS",FP34+FR34+FT34+FV34+FX34,"")</f>
        <v>#VALUE!</v>
      </c>
      <c r="GA34" s="33" t="e">
        <f aca="false">IF(FZ34="","",FZ34/500*100)</f>
        <v>#VALUE!</v>
      </c>
      <c r="GB34" s="32" t="e">
        <f aca="false">IF(GD34="PASS",Ngrade(GA34),"")</f>
        <v>#VALUE!</v>
      </c>
      <c r="GC34" s="33" t="n">
        <f aca="false">ROUND(((FQ34*3)+(FS34*3)+(FU34*3)+(FW34*3)+(FY34*4))/16,2)</f>
        <v>0</v>
      </c>
      <c r="GD34" s="34" t="e">
        <f aca="false">remarks5(FQ34,FS34,FU34,FW34,FY34,LEFT(FP$5,6),LEFT(FR$5,6),LEFT(FT$5,6),LEFT(FV$5,6),LEFT(FX$5,6))</f>
        <v>#VALUE!</v>
      </c>
      <c r="GE34" s="38" t="e">
        <f aca="false">STATUS(GC34)</f>
        <v>#VALUE!</v>
      </c>
      <c r="GF34" s="36" t="n">
        <f aca="false">((H34+J34+L34+P34+Z34+AB34+AF34+AQ34+AS34+AU34+AW34+AY34+BA34+BL34+BN34+BP34+BR34+EI34+EM34+EO34+EQ34+EZ34+FB34+FD34+FF34+FH34+FQ34+FS34+FU34+FW34)*3+SUM(R34,AD34)*2+SUM(N34,AH34,BJ34,EK34,FY34)*4)/114</f>
        <v>0.0447368421052632</v>
      </c>
      <c r="GG34" s="30" t="s">
        <v>70</v>
      </c>
      <c r="GH34" s="31" t="n">
        <v>0</v>
      </c>
      <c r="GI34" s="30" t="s">
        <v>70</v>
      </c>
      <c r="GJ34" s="31" t="n">
        <v>0</v>
      </c>
      <c r="GK34" s="30" t="s">
        <v>70</v>
      </c>
      <c r="GL34" s="31" t="n">
        <v>0</v>
      </c>
      <c r="GM34" s="30" t="s">
        <v>70</v>
      </c>
      <c r="GN34" s="31" t="n">
        <v>0</v>
      </c>
      <c r="GO34" s="30" t="s">
        <v>70</v>
      </c>
      <c r="GP34" s="31" t="n">
        <v>0</v>
      </c>
      <c r="GQ34" s="32" t="e">
        <f aca="false">IF(GU34="PASS",GG34+GI34+GK34+GM34+GO34,"")</f>
        <v>#VALUE!</v>
      </c>
      <c r="GR34" s="33" t="e">
        <f aca="false">IF(GQ34="","",GQ34/500*100)</f>
        <v>#VALUE!</v>
      </c>
      <c r="GS34" s="32" t="e">
        <f aca="false">IF(GU34="PASS",Ngrade(GR34),"")</f>
        <v>#VALUE!</v>
      </c>
      <c r="GT34" s="33" t="n">
        <f aca="false">ROUND(((GH34*3)+(GJ34*3)+(GL34*3)+(GN34*3)+(GP34*6))/18,2)</f>
        <v>0</v>
      </c>
      <c r="GU34" s="34" t="e">
        <f aca="false">remarks5(GH34,GJ34,GL34,GN34,GP34,LEFT(GG$5,6),LEFT(GI$5,6),LEFT(GK$5,6),LEFT(GM$5,6),LEFT(GO$5,6))</f>
        <v>#VALUE!</v>
      </c>
      <c r="GV34" s="38" t="e">
        <f aca="false">STATUS(GT34)</f>
        <v>#VALUE!</v>
      </c>
      <c r="GW34" s="39" t="e">
        <f aca="false">IF(AND(W34="PASS",AM34="PASS",BF34="PASS",BW34="PASS",EV34="PASS",FM34="PASS",GD34="PASS",GU34="PASS"),S34+AI34+BB34+BS34+ER34+FI34+FZ34+GQ34,"")</f>
        <v>#VALUE!</v>
      </c>
      <c r="GX34" s="19" t="e">
        <f aca="false">IF(GW34="","",GW34/4150*100)</f>
        <v>#VALUE!</v>
      </c>
      <c r="GY34" s="39" t="e">
        <f aca="false">IF(HA34="PASS",Ngrade(GX34),"")</f>
        <v>#VALUE!</v>
      </c>
      <c r="GZ34" s="19" t="n">
        <f aca="false">((H34+J34+L34+P34+Z34+AB34+AF34+AQ34+AS34+AU34+AW34+AY34+BA34+BL34+BN34+BP34+BR34+EI34+EM34+EO34+EQ34+EZ34+FB34+FD34+FF34+FH34+FQ34+FS34+FU34+FW34+GH34+GJ34+GL34+GN34)*3+SUM(R34,AD34)*2+SUM(N34,AH34,BJ34,EK34,FY34)*4+SUM(GP34)*6)/132</f>
        <v>0.0386363636363636</v>
      </c>
      <c r="HA34" s="19" t="e">
        <f aca="false">IF(GX34="","FAIL","PASS")</f>
        <v>#VALUE!</v>
      </c>
      <c r="HB34" s="19" t="e">
        <f aca="false">STATUS2008(V34,AO34,BH34,EG34,EX34,FO34,GF34,GZ34)</f>
        <v>#VALUE!</v>
      </c>
      <c r="HC34" s="40" t="s">
        <v>71</v>
      </c>
    </row>
    <row r="35" s="8" customFormat="true" ht="21" hidden="false" customHeight="false" outlineLevel="0" collapsed="false">
      <c r="A35" s="25" t="s">
        <v>149</v>
      </c>
      <c r="B35" s="26" t="s">
        <v>150</v>
      </c>
      <c r="C35" s="26" t="s">
        <v>151</v>
      </c>
      <c r="D35" s="41"/>
      <c r="E35" s="28"/>
      <c r="F35" s="42"/>
      <c r="G35" s="30" t="n">
        <v>20</v>
      </c>
      <c r="H35" s="31" t="n">
        <v>0</v>
      </c>
      <c r="I35" s="30" t="n">
        <v>22</v>
      </c>
      <c r="J35" s="31" t="n">
        <v>0</v>
      </c>
      <c r="K35" s="30" t="n">
        <v>50</v>
      </c>
      <c r="L35" s="31" t="n">
        <v>1</v>
      </c>
      <c r="M35" s="30" t="n">
        <v>10</v>
      </c>
      <c r="N35" s="31" t="n">
        <v>0</v>
      </c>
      <c r="O35" s="30" t="n">
        <v>41</v>
      </c>
      <c r="P35" s="31" t="n">
        <v>0</v>
      </c>
      <c r="Q35" s="30" t="s">
        <v>70</v>
      </c>
      <c r="R35" s="31" t="n">
        <v>0</v>
      </c>
      <c r="S35" s="32" t="e">
        <f aca="false">IF(W35="PASS",G35+I35+K35+M35+O35+Q35,"")</f>
        <v>#VALUE!</v>
      </c>
      <c r="T35" s="33" t="e">
        <f aca="false">IF(S35="","",S35/550*100)</f>
        <v>#VALUE!</v>
      </c>
      <c r="U35" s="32" t="e">
        <f aca="false">IF(W35="PASS",Ngrade(T35),"")</f>
        <v>#VALUE!</v>
      </c>
      <c r="V35" s="33" t="n">
        <f aca="false">ROUND(((H35*3)+(J35*3)+(L35*3)+(N35*4)+(P35*3)+(R35*2))/18,2)</f>
        <v>0.17</v>
      </c>
      <c r="W35" s="34" t="e">
        <f aca="false">remarks5(H35,J35,L35,N35,R35,LEFT(G$5,6),LEFT(I$5,6),LEFT(K$5,6),LEFT(M$5,6),LEFT(Q$5,6))</f>
        <v>#VALUE!</v>
      </c>
      <c r="X35" s="34" t="e">
        <f aca="false">STATUS(V35)</f>
        <v>#VALUE!</v>
      </c>
      <c r="Y35" s="30" t="s">
        <v>70</v>
      </c>
      <c r="Z35" s="31" t="n">
        <v>0</v>
      </c>
      <c r="AA35" s="30" t="s">
        <v>70</v>
      </c>
      <c r="AB35" s="31" t="n">
        <v>0</v>
      </c>
      <c r="AC35" s="30" t="s">
        <v>70</v>
      </c>
      <c r="AD35" s="31" t="n">
        <v>0</v>
      </c>
      <c r="AE35" s="30" t="s">
        <v>70</v>
      </c>
      <c r="AF35" s="31" t="n">
        <v>0</v>
      </c>
      <c r="AG35" s="30" t="s">
        <v>70</v>
      </c>
      <c r="AH35" s="31" t="n">
        <v>0</v>
      </c>
      <c r="AI35" s="32" t="e">
        <f aca="false">IF(AM35="PASS",Y35+AA35+AC35+AE35+AG35,"")</f>
        <v>#VALUE!</v>
      </c>
      <c r="AJ35" s="33" t="e">
        <f aca="false">IF(AI35="","",AI35/500*100)</f>
        <v>#VALUE!</v>
      </c>
      <c r="AK35" s="33" t="e">
        <f aca="false">IF(AM35="PASS",Ngrade(AJ35),"")</f>
        <v>#VALUE!</v>
      </c>
      <c r="AL35" s="33" t="n">
        <f aca="false">ROUND(((Z35*3)+(AB35*3)+(AD35*2)+(AF35*3)+(AH35*4))/15,2)</f>
        <v>0</v>
      </c>
      <c r="AM35" s="35" t="e">
        <f aca="false">remarks5(Z35,AB35,AD35,AF35,AH35,LEFT(Y$5,6),LEFT(AA$5,6),LEFT(AC$5,6),LEFT(AE$5,6),LEFT(AG$5,6))</f>
        <v>#VALUE!</v>
      </c>
      <c r="AN35" s="35" t="e">
        <f aca="false">STATUS(AL35)</f>
        <v>#VALUE!</v>
      </c>
      <c r="AO35" s="36" t="n">
        <f aca="false">(SUM(H35,J35,L35,P35,Z35,AB35,AF35)*3+SUM(N35,AH35)*4+SUM(R35,AD35)*2)/33</f>
        <v>0.0909090909090909</v>
      </c>
      <c r="AP35" s="30" t="s">
        <v>70</v>
      </c>
      <c r="AQ35" s="31" t="n">
        <v>0</v>
      </c>
      <c r="AR35" s="30" t="s">
        <v>70</v>
      </c>
      <c r="AS35" s="31" t="n">
        <v>0</v>
      </c>
      <c r="AT35" s="30" t="s">
        <v>70</v>
      </c>
      <c r="AU35" s="31" t="n">
        <v>0</v>
      </c>
      <c r="AV35" s="30" t="s">
        <v>70</v>
      </c>
      <c r="AW35" s="31" t="n">
        <v>0</v>
      </c>
      <c r="AX35" s="30" t="s">
        <v>70</v>
      </c>
      <c r="AY35" s="31" t="n">
        <v>0</v>
      </c>
      <c r="AZ35" s="30" t="s">
        <v>70</v>
      </c>
      <c r="BA35" s="31" t="n">
        <v>0</v>
      </c>
      <c r="BB35" s="32" t="e">
        <f aca="false">IF(BF35="PASS",AP35+AR35+AT35+AV35++AX35+AZ35,"")</f>
        <v>#VALUE!</v>
      </c>
      <c r="BC35" s="33" t="e">
        <f aca="false">IF(BB35="","",BB35/600*100)</f>
        <v>#VALUE!</v>
      </c>
      <c r="BD35" s="32" t="e">
        <f aca="false">IF(BF35="PASS",Ngrade(BC35),"")</f>
        <v>#VALUE!</v>
      </c>
      <c r="BE35" s="33" t="n">
        <f aca="false">ROUND(((AQ35*3)+(AS35*3)+(AU35*3)+(AW35*3)+(AY35*3)+(BA35*3))/18,2)</f>
        <v>0</v>
      </c>
      <c r="BF35" s="34" t="e">
        <f aca="false">remarks6($AQ35,$AS35,$AU35,$AW35,$AY35,$BA35,LEFT($AP$5,6),LEFT($AR$5,6),LEFT($AT$5,6),LEFT($AV$5,6),LEFT($AX$5,6),LEFT($AZ$5,6))</f>
        <v>#VALUE!</v>
      </c>
      <c r="BG35" s="34" t="e">
        <f aca="false">STATUS(BE35)</f>
        <v>#VALUE!</v>
      </c>
      <c r="BH35" s="36" t="n">
        <f aca="false">(SUM(H35,J35,L35,P35,Z35,AB35,AF35,AQ35,AS35,AU35,AW35,AY35,BA35)*3+SUM(N35,AH35)*4+SUM(R35,AD35)*2)/51</f>
        <v>0.0588235294117647</v>
      </c>
      <c r="BI35" s="30" t="s">
        <v>70</v>
      </c>
      <c r="BJ35" s="31" t="n">
        <v>0</v>
      </c>
      <c r="BK35" s="30" t="s">
        <v>70</v>
      </c>
      <c r="BL35" s="31" t="n">
        <v>0</v>
      </c>
      <c r="BM35" s="30" t="s">
        <v>70</v>
      </c>
      <c r="BN35" s="31" t="n">
        <v>0</v>
      </c>
      <c r="BO35" s="30" t="s">
        <v>70</v>
      </c>
      <c r="BP35" s="31" t="n">
        <v>0</v>
      </c>
      <c r="BQ35" s="30" t="s">
        <v>70</v>
      </c>
      <c r="BR35" s="31" t="n">
        <v>0</v>
      </c>
      <c r="BS35" s="32" t="e">
        <f aca="false">IF(BW35="PASS",BI35+BK35+BM35+BO35+BQ35,"")</f>
        <v>#VALUE!</v>
      </c>
      <c r="BT35" s="33" t="e">
        <f aca="false">IF(BS35="","",BS35/500*100)</f>
        <v>#VALUE!</v>
      </c>
      <c r="BU35" s="32" t="e">
        <f aca="false">IF(BW35="PASS",Ngrade(BT35),"")</f>
        <v>#VALUE!</v>
      </c>
      <c r="BV35" s="33" t="n">
        <f aca="false">ROUND(((BJ35*4)+(BL35*3)+(BN35*3)+(BP35*3)+(BR35*3))/16,2)</f>
        <v>0</v>
      </c>
      <c r="BW35" s="34" t="e">
        <f aca="false">remarks5(BJ35,BL35,BN35,BP35,BR35,LEFT(BI$5,6),LEFT(BK$5,6),LEFT(BM$5,6),LEFT(BO$5,6),LEFT(BQ$5,6))</f>
        <v>#VALUE!</v>
      </c>
      <c r="BX35" s="30"/>
      <c r="BY35" s="31"/>
      <c r="BZ35" s="30"/>
      <c r="CA35" s="31"/>
      <c r="CB35" s="30"/>
      <c r="CC35" s="31"/>
      <c r="CD35" s="30"/>
      <c r="CE35" s="31"/>
      <c r="CF35" s="30"/>
      <c r="CG35" s="31"/>
      <c r="CH35" s="30"/>
      <c r="CI35" s="31"/>
      <c r="CJ35" s="32" t="e">
        <f aca="false">IF(CN35="PASS",BX35+BZ35+CB35+CD35+CF35+CH35,"")</f>
        <v>#REF!</v>
      </c>
      <c r="CK35" s="37" t="e">
        <f aca="false">IF(CJ35="","",CJ35/600*100)</f>
        <v>#REF!</v>
      </c>
      <c r="CL35" s="32" t="e">
        <f aca="false">IF(CN35="PASS",Ngrade(CK35),"")</f>
        <v>#REF!</v>
      </c>
      <c r="CM35" s="33" t="e">
        <f aca="false">IF(CJ35="","",((BY35)*3+(CA35)*3+(CC35)*3+(CE35)*3+(CG35)*3+(CI35)*3)/18)</f>
        <v>#REF!</v>
      </c>
      <c r="CN35" s="34" t="e">
        <f aca="false">remarks6(BY35,CA35,CC35,CE35,CG35,CI35,LEFT($G$5,6),LEFT($I$5,6),LEFT($K$5,6),LEFT($M$5,6),LEFT($O$5,6),LEFT(#REF!,6))</f>
        <v>#REF!</v>
      </c>
      <c r="CO35" s="30"/>
      <c r="CP35" s="31"/>
      <c r="CQ35" s="30"/>
      <c r="CR35" s="31"/>
      <c r="CS35" s="30"/>
      <c r="CT35" s="31"/>
      <c r="CU35" s="30"/>
      <c r="CV35" s="31"/>
      <c r="CW35" s="30"/>
      <c r="CX35" s="31"/>
      <c r="CY35" s="32" t="e">
        <f aca="false">IF(DC35="PASS",CO35+CQ35+CS35+CU35+CW35,"")</f>
        <v>#VALUE!</v>
      </c>
      <c r="CZ35" s="37" t="e">
        <f aca="false">IF(CY35="","",CY35/500*100)</f>
        <v>#VALUE!</v>
      </c>
      <c r="DA35" s="32" t="e">
        <f aca="false">IF(DC35="PASS",Ngrade(CZ35),"")</f>
        <v>#VALUE!</v>
      </c>
      <c r="DB35" s="33" t="e">
        <f aca="false">IF(CY35="","",((CP35)*3+(CR35)*3+(CT35)*3+(CV35)*3+(CX35)*3)/15)</f>
        <v>#VALUE!</v>
      </c>
      <c r="DC35" s="34" t="e">
        <f aca="false">remarks5(CP35,CR35,CT35,CV35,CX35,LEFT(CO$5,6),LEFT(CQ$5,6),LEFT(CS$5,6),LEFT(CU$5,6),LEFT(CW$5,6))</f>
        <v>#VALUE!</v>
      </c>
      <c r="DD35" s="30"/>
      <c r="DE35" s="31"/>
      <c r="DF35" s="30"/>
      <c r="DG35" s="31"/>
      <c r="DH35" s="30"/>
      <c r="DI35" s="31"/>
      <c r="DJ35" s="30"/>
      <c r="DK35" s="31"/>
      <c r="DL35" s="32" t="e">
        <f aca="false">IF(DP35="PASS",DD35+DF35+DH35+DJ35,"")</f>
        <v>#VALUE!</v>
      </c>
      <c r="DM35" s="37" t="e">
        <f aca="false">IF(DL35="","",DL35/400*100)</f>
        <v>#VALUE!</v>
      </c>
      <c r="DN35" s="32" t="e">
        <f aca="false">IF(DP35="PASS",Ngrade(DM35),"")</f>
        <v>#VALUE!</v>
      </c>
      <c r="DO35" s="33" t="e">
        <f aca="false">IF(DL35="","",((DE35)*3+(DG35)*3+(DI35)*3+(DK35)*3)/12)</f>
        <v>#VALUE!</v>
      </c>
      <c r="DP35" s="34" t="e">
        <f aca="false">remark4(DE35,DG35,DI35,DK35,LEFT(DD$5,6),LEFT(DF$5,6),LEFT(DH$5,6),LEFT(DJ$5,6))</f>
        <v>#VALUE!</v>
      </c>
      <c r="DQ35" s="30"/>
      <c r="DR35" s="31"/>
      <c r="DS35" s="30"/>
      <c r="DT35" s="31"/>
      <c r="DU35" s="30"/>
      <c r="DV35" s="31"/>
      <c r="DW35" s="30"/>
      <c r="DX35" s="31"/>
      <c r="DY35" s="30"/>
      <c r="DZ35" s="31"/>
      <c r="EA35" s="32" t="e">
        <f aca="false">IF(EE35="PASS",DQ35+DS35+DU35+DW35+DY35,"")</f>
        <v>#VALUE!</v>
      </c>
      <c r="EB35" s="37" t="e">
        <f aca="false">IF(EA35="","",EA35/500*100)</f>
        <v>#VALUE!</v>
      </c>
      <c r="EC35" s="32" t="e">
        <f aca="false">IF(EE35="PASS",Ngrade(EB35),"")</f>
        <v>#VALUE!</v>
      </c>
      <c r="ED35" s="33" t="e">
        <f aca="false">IF(EA35="","",((DR35)*3+(DT35)*3+(DV35)*3+(DX35)*3+(DZ35)*6)/18)</f>
        <v>#VALUE!</v>
      </c>
      <c r="EE35" s="34" t="e">
        <f aca="false">remarks5(DR35,DT35,DV35,DX35,DZ35,LEFT(DQ$5,6),LEFT(DS$5,6),LEFT(DU$5,6),LEFT(DW$5,6),LEFT(DY$5,6))</f>
        <v>#VALUE!</v>
      </c>
      <c r="EF35" s="34" t="e">
        <f aca="false">STATUS(BV35)</f>
        <v>#VALUE!</v>
      </c>
      <c r="EG35" s="36" t="n">
        <f aca="false">(SUM(H35,J35,L35,P35,Z35,AB35,AF35,AQ35,AS35,AU35,AW35,AY35,BA35,BL35,BN35,BP35,BR35)*3+SUM(N35,AH35,BJ35)*4+SUM(R35,AD35)*2)/67</f>
        <v>0.0447761194029851</v>
      </c>
      <c r="EH35" s="30" t="s">
        <v>70</v>
      </c>
      <c r="EI35" s="31" t="n">
        <v>0</v>
      </c>
      <c r="EJ35" s="30" t="s">
        <v>70</v>
      </c>
      <c r="EK35" s="31" t="n">
        <v>0</v>
      </c>
      <c r="EL35" s="30" t="s">
        <v>70</v>
      </c>
      <c r="EM35" s="31" t="n">
        <v>0</v>
      </c>
      <c r="EN35" s="30" t="s">
        <v>70</v>
      </c>
      <c r="EO35" s="31" t="n">
        <v>0</v>
      </c>
      <c r="EP35" s="30" t="s">
        <v>70</v>
      </c>
      <c r="EQ35" s="31" t="n">
        <v>0</v>
      </c>
      <c r="ER35" s="32" t="e">
        <f aca="false">IF(EV35="PASS",EH35+EJ35+EL35+EN35+EP35,"")</f>
        <v>#VALUE!</v>
      </c>
      <c r="ES35" s="33" t="e">
        <f aca="false">IF(ER35="","",ER35/500*100)</f>
        <v>#VALUE!</v>
      </c>
      <c r="ET35" s="32" t="e">
        <f aca="false">IF(EV35="PASS",Ngrade(ES35),"")</f>
        <v>#VALUE!</v>
      </c>
      <c r="EU35" s="33" t="n">
        <f aca="false">ROUND(((EI35*3)+(EK35*4)+(EM35*3)+(EO35*3)+(EQ35*3))/16,2)</f>
        <v>0</v>
      </c>
      <c r="EV35" s="34" t="e">
        <f aca="false">remarks5(EI35,EK35,EM35,EO35,EQ35,LEFT(EH$5,6),LEFT(EJ$5,6),LEFT(EL$5,6),LEFT(EN$5,6),LEFT(EP$5,6))</f>
        <v>#VALUE!</v>
      </c>
      <c r="EW35" s="38" t="e">
        <f aca="false">STATUS(EU35)</f>
        <v>#VALUE!</v>
      </c>
      <c r="EX35" s="36" t="n">
        <f aca="false">((H35+J35+L35+P35+Z35+AB35+AF35+AQ35+AS35+AU35+AW35+AY35+BA35+BL35+BN35+BP35+BR35+EI35+EM35+EO35+EQ35)*3+SUM(R35,AD35)*2+SUM(N35,AH35,BJ35,EK35)*4)/83</f>
        <v>0.036144578313253</v>
      </c>
      <c r="EY35" s="30" t="s">
        <v>70</v>
      </c>
      <c r="EZ35" s="31" t="n">
        <v>0</v>
      </c>
      <c r="FA35" s="30" t="s">
        <v>70</v>
      </c>
      <c r="FB35" s="31" t="n">
        <v>0</v>
      </c>
      <c r="FC35" s="30" t="s">
        <v>70</v>
      </c>
      <c r="FD35" s="31" t="n">
        <v>0</v>
      </c>
      <c r="FE35" s="30" t="s">
        <v>70</v>
      </c>
      <c r="FF35" s="31" t="n">
        <v>0</v>
      </c>
      <c r="FG35" s="30" t="s">
        <v>70</v>
      </c>
      <c r="FH35" s="31" t="n">
        <v>0</v>
      </c>
      <c r="FI35" s="32" t="e">
        <f aca="false">IF(FM35="PASS",EY35+FA35+FC35+FE35+FG35,"")</f>
        <v>#VALUE!</v>
      </c>
      <c r="FJ35" s="33" t="e">
        <f aca="false">IF(FI35="","",FI35/500*100)</f>
        <v>#VALUE!</v>
      </c>
      <c r="FK35" s="32" t="e">
        <f aca="false">IF(FM35="PASS",Ngrade(FJ35),"")</f>
        <v>#VALUE!</v>
      </c>
      <c r="FL35" s="33" t="n">
        <f aca="false">ROUND(((EZ35*3)+(FB35*3)+(FD35*3)+(FF35*3)+(FH35*3))/15,2)</f>
        <v>0</v>
      </c>
      <c r="FM35" s="34" t="e">
        <f aca="false">remarks5(EZ35,FB35,FD35,FF35,FH35,LEFT(EY$5,6),LEFT(FA$5,6),LEFT(FC$5,6),LEFT(FE$5,6),LEFT(FG$5,6))</f>
        <v>#VALUE!</v>
      </c>
      <c r="FN35" s="38" t="e">
        <f aca="false">STATUS(FL35)</f>
        <v>#VALUE!</v>
      </c>
      <c r="FO35" s="36" t="n">
        <f aca="false">((H35+J35+L35+P35+Z35+AB35+AF35+AQ35+AS35+AU35+AW35+AY35+BA35+BL35+BN35+BP35+BR35+EI35+EM35+EO35+EQ35+EZ35+FB35+FD35+FF35+FH35)*3+SUM(R35,AD35)*2+SUM(N35,AH35,BJ35,EK35)*4)/98</f>
        <v>0.0306122448979592</v>
      </c>
      <c r="FP35" s="30" t="s">
        <v>70</v>
      </c>
      <c r="FQ35" s="31" t="n">
        <v>0</v>
      </c>
      <c r="FR35" s="30" t="s">
        <v>70</v>
      </c>
      <c r="FS35" s="31" t="n">
        <v>0</v>
      </c>
      <c r="FT35" s="30" t="s">
        <v>70</v>
      </c>
      <c r="FU35" s="31" t="n">
        <v>0</v>
      </c>
      <c r="FV35" s="30" t="s">
        <v>70</v>
      </c>
      <c r="FW35" s="31" t="n">
        <v>0</v>
      </c>
      <c r="FX35" s="30" t="s">
        <v>70</v>
      </c>
      <c r="FY35" s="31" t="n">
        <v>0</v>
      </c>
      <c r="FZ35" s="32" t="e">
        <f aca="false">IF(GD35="PASS",FP35+FR35+FT35+FV35+FX35,"")</f>
        <v>#VALUE!</v>
      </c>
      <c r="GA35" s="33" t="e">
        <f aca="false">IF(FZ35="","",FZ35/500*100)</f>
        <v>#VALUE!</v>
      </c>
      <c r="GB35" s="32" t="e">
        <f aca="false">IF(GD35="PASS",Ngrade(GA35),"")</f>
        <v>#VALUE!</v>
      </c>
      <c r="GC35" s="33" t="n">
        <f aca="false">ROUND(((FQ35*3)+(FS35*3)+(FU35*3)+(FW35*3)+(FY35*4))/16,2)</f>
        <v>0</v>
      </c>
      <c r="GD35" s="34" t="e">
        <f aca="false">remarks5(FQ35,FS35,FU35,FW35,FY35,LEFT(FP$5,6),LEFT(FR$5,6),LEFT(FT$5,6),LEFT(FV$5,6),LEFT(FX$5,6))</f>
        <v>#VALUE!</v>
      </c>
      <c r="GE35" s="38" t="e">
        <f aca="false">STATUS(GC35)</f>
        <v>#VALUE!</v>
      </c>
      <c r="GF35" s="36" t="n">
        <f aca="false">((H35+J35+L35+P35+Z35+AB35+AF35+AQ35+AS35+AU35+AW35+AY35+BA35+BL35+BN35+BP35+BR35+EI35+EM35+EO35+EQ35+EZ35+FB35+FD35+FF35+FH35+FQ35+FS35+FU35+FW35)*3+SUM(R35,AD35)*2+SUM(N35,AH35,BJ35,EK35,FY35)*4)/114</f>
        <v>0.0263157894736842</v>
      </c>
      <c r="GG35" s="30" t="s">
        <v>70</v>
      </c>
      <c r="GH35" s="31" t="n">
        <v>0</v>
      </c>
      <c r="GI35" s="30" t="s">
        <v>70</v>
      </c>
      <c r="GJ35" s="31" t="n">
        <v>0</v>
      </c>
      <c r="GK35" s="30" t="s">
        <v>70</v>
      </c>
      <c r="GL35" s="31" t="n">
        <v>0</v>
      </c>
      <c r="GM35" s="30" t="s">
        <v>70</v>
      </c>
      <c r="GN35" s="31" t="n">
        <v>0</v>
      </c>
      <c r="GO35" s="30" t="s">
        <v>70</v>
      </c>
      <c r="GP35" s="31" t="n">
        <v>0</v>
      </c>
      <c r="GQ35" s="32" t="e">
        <f aca="false">IF(GU35="PASS",GG35+GI35+GK35+GM35+GO35,"")</f>
        <v>#VALUE!</v>
      </c>
      <c r="GR35" s="33" t="e">
        <f aca="false">IF(GQ35="","",GQ35/500*100)</f>
        <v>#VALUE!</v>
      </c>
      <c r="GS35" s="32" t="e">
        <f aca="false">IF(GU35="PASS",Ngrade(GR35),"")</f>
        <v>#VALUE!</v>
      </c>
      <c r="GT35" s="33" t="n">
        <f aca="false">ROUND(((GH35*3)+(GJ35*3)+(GL35*3)+(GN35*3)+(GP35*6))/18,2)</f>
        <v>0</v>
      </c>
      <c r="GU35" s="34" t="e">
        <f aca="false">remarks5(GH35,GJ35,GL35,GN35,GP35,LEFT(GG$5,6),LEFT(GI$5,6),LEFT(GK$5,6),LEFT(GM$5,6),LEFT(GO$5,6))</f>
        <v>#VALUE!</v>
      </c>
      <c r="GV35" s="38" t="e">
        <f aca="false">STATUS(GT35)</f>
        <v>#VALUE!</v>
      </c>
      <c r="GW35" s="39" t="e">
        <f aca="false">IF(AND(W35="PASS",AM35="PASS",BF35="PASS",BW35="PASS",EV35="PASS",FM35="PASS",GD35="PASS",GU35="PASS"),S35+AI35+BB35+BS35+ER35+FI35+FZ35+GQ35,"")</f>
        <v>#VALUE!</v>
      </c>
      <c r="GX35" s="19" t="e">
        <f aca="false">IF(GW35="","",GW35/4150*100)</f>
        <v>#VALUE!</v>
      </c>
      <c r="GY35" s="39" t="e">
        <f aca="false">IF(HA35="PASS",Ngrade(GX35),"")</f>
        <v>#VALUE!</v>
      </c>
      <c r="GZ35" s="19" t="n">
        <f aca="false">((H35+J35+L35+P35+Z35+AB35+AF35+AQ35+AS35+AU35+AW35+AY35+BA35+BL35+BN35+BP35+BR35+EI35+EM35+EO35+EQ35+EZ35+FB35+FD35+FF35+FH35+FQ35+FS35+FU35+FW35+GH35+GJ35+GL35+GN35)*3+SUM(R35,AD35)*2+SUM(N35,AH35,BJ35,EK35,FY35)*4+SUM(GP35)*6)/132</f>
        <v>0.0227272727272727</v>
      </c>
      <c r="HA35" s="19" t="e">
        <f aca="false">IF(GX35="","FAIL","PASS")</f>
        <v>#VALUE!</v>
      </c>
      <c r="HB35" s="19" t="e">
        <f aca="false">STATUS2008(V35,AO35,BH35,EG35,EX35,FO35,GF35,GZ35)</f>
        <v>#VALUE!</v>
      </c>
      <c r="HC35" s="40" t="s">
        <v>71</v>
      </c>
    </row>
    <row r="36" s="8" customFormat="true" ht="21" hidden="false" customHeight="false" outlineLevel="0" collapsed="false">
      <c r="A36" s="43" t="s">
        <v>152</v>
      </c>
      <c r="B36" s="44" t="s">
        <v>153</v>
      </c>
      <c r="C36" s="44" t="s">
        <v>154</v>
      </c>
      <c r="D36" s="41"/>
      <c r="E36" s="28"/>
      <c r="F36" s="42"/>
      <c r="G36" s="30" t="n">
        <v>60</v>
      </c>
      <c r="H36" s="31" t="n">
        <v>2</v>
      </c>
      <c r="I36" s="30" t="n">
        <v>94</v>
      </c>
      <c r="J36" s="31" t="n">
        <v>4</v>
      </c>
      <c r="K36" s="30" t="n">
        <v>50</v>
      </c>
      <c r="L36" s="31" t="n">
        <v>1</v>
      </c>
      <c r="M36" s="30" t="n">
        <v>85</v>
      </c>
      <c r="N36" s="31" t="n">
        <v>4</v>
      </c>
      <c r="O36" s="30" t="n">
        <v>67</v>
      </c>
      <c r="P36" s="31" t="n">
        <v>2.5</v>
      </c>
      <c r="Q36" s="30" t="n">
        <v>32</v>
      </c>
      <c r="R36" s="31" t="n">
        <v>2.3</v>
      </c>
      <c r="S36" s="32" t="e">
        <f aca="false">IF(W36="PASS",G36+I36+K36+M36+O36+Q36,"")</f>
        <v>#VALUE!</v>
      </c>
      <c r="T36" s="33" t="e">
        <f aca="false">IF(S36="","",S36/550*100)</f>
        <v>#VALUE!</v>
      </c>
      <c r="U36" s="32" t="e">
        <f aca="false">IF(W36="PASS",Ngrade(T36),"")</f>
        <v>#VALUE!</v>
      </c>
      <c r="V36" s="33" t="n">
        <f aca="false">ROUND(((H36*3)+(J36*3)+(L36*3)+(N36*4)+(P36*3)+(R36*2))/18,2)</f>
        <v>2.73</v>
      </c>
      <c r="W36" s="34" t="e">
        <f aca="false">remarks5(H36,J36,L36,N36,R36,LEFT(G$5,6),LEFT(I$5,6),LEFT(K$5,6),LEFT(M$5,6),LEFT(Q$5,6))</f>
        <v>#VALUE!</v>
      </c>
      <c r="X36" s="34" t="e">
        <f aca="false">STATUS(V36)</f>
        <v>#VALUE!</v>
      </c>
      <c r="Y36" s="30" t="n">
        <v>65</v>
      </c>
      <c r="Z36" s="31" t="n">
        <v>2.4</v>
      </c>
      <c r="AA36" s="30" t="n">
        <v>80</v>
      </c>
      <c r="AB36" s="31" t="n">
        <v>3.4</v>
      </c>
      <c r="AC36" s="30" t="n">
        <v>73</v>
      </c>
      <c r="AD36" s="31" t="n">
        <v>2.9</v>
      </c>
      <c r="AE36" s="30" t="n">
        <v>62</v>
      </c>
      <c r="AF36" s="31" t="n">
        <v>2.2</v>
      </c>
      <c r="AG36" s="30" t="n">
        <v>72</v>
      </c>
      <c r="AH36" s="31" t="n">
        <v>2.9</v>
      </c>
      <c r="AI36" s="32" t="e">
        <f aca="false">IF(AM36="PASS",Y36+AA36+AC36+AE36+AG36,"")</f>
        <v>#VALUE!</v>
      </c>
      <c r="AJ36" s="33" t="e">
        <f aca="false">IF(AI36="","",AI36/500*100)</f>
        <v>#VALUE!</v>
      </c>
      <c r="AK36" s="33" t="e">
        <f aca="false">IF(AM36="PASS",Ngrade(AJ36),"")</f>
        <v>#VALUE!</v>
      </c>
      <c r="AL36" s="33" t="n">
        <f aca="false">ROUND(((Z36*3)+(AB36*3)+(AD36*2)+(AF36*3)+(AH36*4))/15,2)</f>
        <v>2.76</v>
      </c>
      <c r="AM36" s="35" t="e">
        <f aca="false">remarks5(Z36,AB36,AD36,AF36,AH36,LEFT(Y$5,6),LEFT(AA$5,6),LEFT(AC$5,6),LEFT(AE$5,6),LEFT(AG$5,6))</f>
        <v>#VALUE!</v>
      </c>
      <c r="AN36" s="35" t="e">
        <f aca="false">STATUS(AL36)</f>
        <v>#VALUE!</v>
      </c>
      <c r="AO36" s="36" t="n">
        <f aca="false">(SUM(H36,J36,L36,P36,Z36,AB36,AF36)*3+SUM(N36,AH36)*4+SUM(R36,AD36)*2)/33</f>
        <v>2.74242424242424</v>
      </c>
      <c r="AP36" s="30" t="n">
        <v>51</v>
      </c>
      <c r="AQ36" s="31" t="n">
        <v>1.1</v>
      </c>
      <c r="AR36" s="30" t="n">
        <v>58</v>
      </c>
      <c r="AS36" s="31" t="n">
        <v>1.8</v>
      </c>
      <c r="AT36" s="30" t="n">
        <v>71</v>
      </c>
      <c r="AU36" s="31" t="n">
        <v>2.8</v>
      </c>
      <c r="AV36" s="30" t="n">
        <v>85</v>
      </c>
      <c r="AW36" s="31" t="n">
        <v>4</v>
      </c>
      <c r="AX36" s="30" t="n">
        <v>85</v>
      </c>
      <c r="AY36" s="31" t="n">
        <v>4</v>
      </c>
      <c r="AZ36" s="30" t="n">
        <v>83</v>
      </c>
      <c r="BA36" s="31" t="n">
        <v>3.7</v>
      </c>
      <c r="BB36" s="32" t="e">
        <f aca="false">IF(BF36="PASS",AP36+AR36+AT36+AV36++AX36+AZ36,"")</f>
        <v>#VALUE!</v>
      </c>
      <c r="BC36" s="33" t="e">
        <f aca="false">IF(BB36="","",BB36/600*100)</f>
        <v>#VALUE!</v>
      </c>
      <c r="BD36" s="32" t="e">
        <f aca="false">IF(BF36="PASS",Ngrade(BC36),"")</f>
        <v>#VALUE!</v>
      </c>
      <c r="BE36" s="33" t="n">
        <f aca="false">ROUND(((AQ36*3)+(AS36*3)+(AU36*3)+(AW36*3)+(AY36*3)+(BA36*3))/18,2)</f>
        <v>2.9</v>
      </c>
      <c r="BF36" s="34" t="e">
        <f aca="false">remarks6($AQ36,$AS36,$AU36,$AW36,$AY36,$BA36,LEFT($AP$5,6),LEFT($AR$5,6),LEFT($AT$5,6),LEFT($AV$5,6),LEFT($AX$5,6),LEFT($AZ$5,6))</f>
        <v>#VALUE!</v>
      </c>
      <c r="BG36" s="34" t="e">
        <f aca="false">STATUS(BE36)</f>
        <v>#VALUE!</v>
      </c>
      <c r="BH36" s="36" t="n">
        <f aca="false">(SUM(H36,J36,L36,P36,Z36,AB36,AF36,AQ36,AS36,AU36,AW36,AY36,BA36)*3+SUM(N36,AH36)*4+SUM(R36,AD36)*2)/51</f>
        <v>2.79803921568627</v>
      </c>
      <c r="BI36" s="30" t="n">
        <v>97</v>
      </c>
      <c r="BJ36" s="31" t="n">
        <v>4</v>
      </c>
      <c r="BK36" s="30" t="n">
        <v>51</v>
      </c>
      <c r="BL36" s="31" t="n">
        <v>1.1</v>
      </c>
      <c r="BM36" s="30" t="n">
        <v>95</v>
      </c>
      <c r="BN36" s="31" t="n">
        <v>4</v>
      </c>
      <c r="BO36" s="30" t="n">
        <v>91</v>
      </c>
      <c r="BP36" s="31" t="n">
        <v>4</v>
      </c>
      <c r="BQ36" s="30" t="n">
        <v>87</v>
      </c>
      <c r="BR36" s="31" t="n">
        <v>4</v>
      </c>
      <c r="BS36" s="32" t="e">
        <f aca="false">IF(BW36="PASS",BI36+BK36+BM36+BO36+BQ36,"")</f>
        <v>#VALUE!</v>
      </c>
      <c r="BT36" s="33" t="e">
        <f aca="false">IF(BS36="","",BS36/500*100)</f>
        <v>#VALUE!</v>
      </c>
      <c r="BU36" s="32" t="e">
        <f aca="false">IF(BW36="PASS",Ngrade(BT36),"")</f>
        <v>#VALUE!</v>
      </c>
      <c r="BV36" s="33" t="n">
        <f aca="false">ROUND(((BJ36*4)+(BL36*3)+(BN36*3)+(BP36*3)+(BR36*3))/16,2)</f>
        <v>3.46</v>
      </c>
      <c r="BW36" s="34" t="e">
        <f aca="false">remarks5(BJ36,BL36,BN36,BP36,BR36,LEFT(BI$5,6),LEFT(BK$5,6),LEFT(BM$5,6),LEFT(BO$5,6),LEFT(BQ$5,6))</f>
        <v>#VALUE!</v>
      </c>
      <c r="BX36" s="30"/>
      <c r="BY36" s="31"/>
      <c r="BZ36" s="30"/>
      <c r="CA36" s="31"/>
      <c r="CB36" s="30"/>
      <c r="CC36" s="31"/>
      <c r="CD36" s="30"/>
      <c r="CE36" s="31"/>
      <c r="CF36" s="30"/>
      <c r="CG36" s="31"/>
      <c r="CH36" s="30"/>
      <c r="CI36" s="31"/>
      <c r="CJ36" s="32" t="e">
        <f aca="false">IF(CN36="PASS",BX36+BZ36+CB36+CD36+CF36+CH36,"")</f>
        <v>#REF!</v>
      </c>
      <c r="CK36" s="37" t="e">
        <f aca="false">IF(CJ36="","",CJ36/600*100)</f>
        <v>#REF!</v>
      </c>
      <c r="CL36" s="32" t="e">
        <f aca="false">IF(CN36="PASS",Ngrade(CK36),"")</f>
        <v>#REF!</v>
      </c>
      <c r="CM36" s="33" t="e">
        <f aca="false">IF(CJ36="","",((BY36)*3+(CA36)*3+(CC36)*3+(CE36)*3+(CG36)*3+(CI36)*3)/18)</f>
        <v>#REF!</v>
      </c>
      <c r="CN36" s="34" t="e">
        <f aca="false">remarks6(BY36,CA36,CC36,CE36,CG36,CI36,LEFT($G$5,6),LEFT($I$5,6),LEFT($K$5,6),LEFT($M$5,6),LEFT($O$5,6),LEFT(#REF!,6))</f>
        <v>#REF!</v>
      </c>
      <c r="CO36" s="30"/>
      <c r="CP36" s="31"/>
      <c r="CQ36" s="30"/>
      <c r="CR36" s="31"/>
      <c r="CS36" s="30"/>
      <c r="CT36" s="31"/>
      <c r="CU36" s="30"/>
      <c r="CV36" s="31"/>
      <c r="CW36" s="30"/>
      <c r="CX36" s="31"/>
      <c r="CY36" s="32" t="e">
        <f aca="false">IF(DC36="PASS",CO36+CQ36+CS36+CU36+CW36,"")</f>
        <v>#VALUE!</v>
      </c>
      <c r="CZ36" s="37" t="e">
        <f aca="false">IF(CY36="","",CY36/500*100)</f>
        <v>#VALUE!</v>
      </c>
      <c r="DA36" s="32" t="e">
        <f aca="false">IF(DC36="PASS",Ngrade(CZ36),"")</f>
        <v>#VALUE!</v>
      </c>
      <c r="DB36" s="33" t="e">
        <f aca="false">IF(CY36="","",((CP36)*3+(CR36)*3+(CT36)*3+(CV36)*3+(CX36)*3)/15)</f>
        <v>#VALUE!</v>
      </c>
      <c r="DC36" s="34" t="e">
        <f aca="false">remarks5(CP36,CR36,CT36,CV36,CX36,LEFT(CO$5,6),LEFT(CQ$5,6),LEFT(CS$5,6),LEFT(CU$5,6),LEFT(CW$5,6))</f>
        <v>#VALUE!</v>
      </c>
      <c r="DD36" s="30"/>
      <c r="DE36" s="31"/>
      <c r="DF36" s="30"/>
      <c r="DG36" s="31"/>
      <c r="DH36" s="30"/>
      <c r="DI36" s="31"/>
      <c r="DJ36" s="30"/>
      <c r="DK36" s="31"/>
      <c r="DL36" s="32" t="e">
        <f aca="false">IF(DP36="PASS",DD36+DF36+DH36+DJ36,"")</f>
        <v>#VALUE!</v>
      </c>
      <c r="DM36" s="37" t="e">
        <f aca="false">IF(DL36="","",DL36/400*100)</f>
        <v>#VALUE!</v>
      </c>
      <c r="DN36" s="32" t="e">
        <f aca="false">IF(DP36="PASS",Ngrade(DM36),"")</f>
        <v>#VALUE!</v>
      </c>
      <c r="DO36" s="33" t="e">
        <f aca="false">IF(DL36="","",((DE36)*3+(DG36)*3+(DI36)*3+(DK36)*3)/12)</f>
        <v>#VALUE!</v>
      </c>
      <c r="DP36" s="34" t="e">
        <f aca="false">remark4(DE36,DG36,DI36,DK36,LEFT(DD$5,6),LEFT(DF$5,6),LEFT(DH$5,6),LEFT(DJ$5,6))</f>
        <v>#VALUE!</v>
      </c>
      <c r="DQ36" s="30"/>
      <c r="DR36" s="31"/>
      <c r="DS36" s="30"/>
      <c r="DT36" s="31"/>
      <c r="DU36" s="30"/>
      <c r="DV36" s="31"/>
      <c r="DW36" s="30"/>
      <c r="DX36" s="31"/>
      <c r="DY36" s="30"/>
      <c r="DZ36" s="31"/>
      <c r="EA36" s="32" t="e">
        <f aca="false">IF(EE36="PASS",DQ36+DS36+DU36+DW36+DY36,"")</f>
        <v>#VALUE!</v>
      </c>
      <c r="EB36" s="37" t="e">
        <f aca="false">IF(EA36="","",EA36/500*100)</f>
        <v>#VALUE!</v>
      </c>
      <c r="EC36" s="32" t="e">
        <f aca="false">IF(EE36="PASS",Ngrade(EB36),"")</f>
        <v>#VALUE!</v>
      </c>
      <c r="ED36" s="33" t="e">
        <f aca="false">IF(EA36="","",((DR36)*3+(DT36)*3+(DV36)*3+(DX36)*3+(DZ36)*6)/18)</f>
        <v>#VALUE!</v>
      </c>
      <c r="EE36" s="34" t="e">
        <f aca="false">remarks5(DR36,DT36,DV36,DX36,DZ36,LEFT(DQ$5,6),LEFT(DS$5,6),LEFT(DU$5,6),LEFT(DW$5,6),LEFT(DY$5,6))</f>
        <v>#VALUE!</v>
      </c>
      <c r="EF36" s="34" t="e">
        <f aca="false">STATUS(BV36)</f>
        <v>#VALUE!</v>
      </c>
      <c r="EG36" s="36" t="n">
        <f aca="false">(SUM(H36,J36,L36,P36,Z36,AB36,AF36,AQ36,AS36,AU36,AW36,AY36,BA36,BL36,BN36,BP36,BR36)*3+SUM(N36,AH36,BJ36)*4+SUM(R36,AD36)*2)/67</f>
        <v>2.95522388059701</v>
      </c>
      <c r="EH36" s="30" t="n">
        <v>92</v>
      </c>
      <c r="EI36" s="31" t="n">
        <v>4</v>
      </c>
      <c r="EJ36" s="30" t="n">
        <v>64</v>
      </c>
      <c r="EK36" s="31" t="n">
        <v>2.3</v>
      </c>
      <c r="EL36" s="30" t="n">
        <v>60</v>
      </c>
      <c r="EM36" s="31" t="n">
        <v>2</v>
      </c>
      <c r="EN36" s="30" t="n">
        <v>66</v>
      </c>
      <c r="EO36" s="31" t="n">
        <v>2.4</v>
      </c>
      <c r="EP36" s="30" t="n">
        <v>50</v>
      </c>
      <c r="EQ36" s="31" t="n">
        <v>1</v>
      </c>
      <c r="ER36" s="32" t="e">
        <f aca="false">IF(EV36="PASS",EH36+EJ36+EL36+EN36+EP36,"")</f>
        <v>#VALUE!</v>
      </c>
      <c r="ES36" s="33" t="e">
        <f aca="false">IF(ER36="","",ER36/500*100)</f>
        <v>#VALUE!</v>
      </c>
      <c r="ET36" s="32" t="e">
        <f aca="false">IF(EV36="PASS",Ngrade(ES36),"")</f>
        <v>#VALUE!</v>
      </c>
      <c r="EU36" s="33" t="n">
        <f aca="false">ROUND(((EI36*3)+(EK36*4)+(EM36*3)+(EO36*3)+(EQ36*3))/16,2)</f>
        <v>2.34</v>
      </c>
      <c r="EV36" s="34" t="e">
        <f aca="false">remarks5(EI36,EK36,EM36,EO36,EQ36,LEFT(EH$5,6),LEFT(EJ$5,6),LEFT(EL$5,6),LEFT(EN$5,6),LEFT(EP$5,6))</f>
        <v>#VALUE!</v>
      </c>
      <c r="EW36" s="38" t="e">
        <f aca="false">STATUS(EU36)</f>
        <v>#VALUE!</v>
      </c>
      <c r="EX36" s="36" t="n">
        <f aca="false">((H36+J36+L36+P36+Z36+AB36+AF36+AQ36+AS36+AU36+AW36+AY36+BA36+BL36+BN36+BP36+BR36+EI36+EM36+EO36+EQ36)*3+SUM(R36,AD36)*2+SUM(N36,AH36,BJ36,EK36)*4)/83</f>
        <v>2.83614457831325</v>
      </c>
      <c r="EY36" s="30" t="n">
        <v>82</v>
      </c>
      <c r="EZ36" s="31" t="n">
        <v>3.6</v>
      </c>
      <c r="FA36" s="30" t="n">
        <v>90</v>
      </c>
      <c r="FB36" s="31" t="n">
        <v>4</v>
      </c>
      <c r="FC36" s="30" t="n">
        <v>90</v>
      </c>
      <c r="FD36" s="31" t="n">
        <v>4</v>
      </c>
      <c r="FE36" s="30" t="n">
        <v>74</v>
      </c>
      <c r="FF36" s="31" t="n">
        <v>3</v>
      </c>
      <c r="FG36" s="30" t="n">
        <v>70</v>
      </c>
      <c r="FH36" s="31" t="n">
        <v>2.8</v>
      </c>
      <c r="FI36" s="32" t="e">
        <f aca="false">IF(FM36="PASS",EY36+FA36+FC36+FE36+FG36,"")</f>
        <v>#VALUE!</v>
      </c>
      <c r="FJ36" s="33" t="e">
        <f aca="false">IF(FI36="","",FI36/500*100)</f>
        <v>#VALUE!</v>
      </c>
      <c r="FK36" s="32" t="e">
        <f aca="false">IF(FM36="PASS",Ngrade(FJ36),"")</f>
        <v>#VALUE!</v>
      </c>
      <c r="FL36" s="33" t="n">
        <f aca="false">ROUND(((EZ36*3)+(FB36*3)+(FD36*3)+(FF36*3)+(FH36*3))/15,2)</f>
        <v>3.48</v>
      </c>
      <c r="FM36" s="34" t="e">
        <f aca="false">remarks5(EZ36,FB36,FD36,FF36,FH36,LEFT(EY$5,6),LEFT(FA$5,6),LEFT(FC$5,6),LEFT(FE$5,6),LEFT(FG$5,6))</f>
        <v>#VALUE!</v>
      </c>
      <c r="FN36" s="38" t="e">
        <f aca="false">STATUS(FL36)</f>
        <v>#VALUE!</v>
      </c>
      <c r="FO36" s="36" t="n">
        <f aca="false">((H36+J36+L36+P36+Z36+AB36+AF36+AQ36+AS36+AU36+AW36+AY36+BA36+BL36+BN36+BP36+BR36+EI36+EM36+EO36+EQ36+EZ36+FB36+FD36+FF36+FH36)*3+SUM(R36,AD36)*2+SUM(N36,AH36,BJ36,EK36)*4)/98</f>
        <v>2.93469387755102</v>
      </c>
      <c r="FP36" s="30" t="n">
        <v>97</v>
      </c>
      <c r="FQ36" s="31" t="n">
        <v>4</v>
      </c>
      <c r="FR36" s="30" t="n">
        <v>80</v>
      </c>
      <c r="FS36" s="31" t="n">
        <v>3.4</v>
      </c>
      <c r="FT36" s="30" t="n">
        <v>76</v>
      </c>
      <c r="FU36" s="31" t="n">
        <v>3.1</v>
      </c>
      <c r="FV36" s="30" t="n">
        <v>83</v>
      </c>
      <c r="FW36" s="31" t="n">
        <v>3.7</v>
      </c>
      <c r="FX36" s="30" t="n">
        <v>76</v>
      </c>
      <c r="FY36" s="31" t="n">
        <v>3.1</v>
      </c>
      <c r="FZ36" s="32" t="e">
        <f aca="false">IF(GD36="PASS",FP36+FR36+FT36+FV36+FX36,"")</f>
        <v>#VALUE!</v>
      </c>
      <c r="GA36" s="33" t="e">
        <f aca="false">IF(FZ36="","",FZ36/500*100)</f>
        <v>#VALUE!</v>
      </c>
      <c r="GB36" s="32" t="e">
        <f aca="false">IF(GD36="PASS",Ngrade(GA36),"")</f>
        <v>#VALUE!</v>
      </c>
      <c r="GC36" s="33" t="n">
        <f aca="false">ROUND(((FQ36*3)+(FS36*3)+(FU36*3)+(FW36*3)+(FY36*4))/16,2)</f>
        <v>3.44</v>
      </c>
      <c r="GD36" s="34" t="e">
        <f aca="false">remarks5(FQ36,FS36,FU36,FW36,FY36,LEFT(FP$5,6),LEFT(FR$5,6),LEFT(FT$5,6),LEFT(FV$5,6),LEFT(FX$5,6))</f>
        <v>#VALUE!</v>
      </c>
      <c r="GE36" s="38" t="e">
        <f aca="false">STATUS(GC36)</f>
        <v>#VALUE!</v>
      </c>
      <c r="GF36" s="36" t="n">
        <f aca="false">((H36+J36+L36+P36+Z36+AB36+AF36+AQ36+AS36+AU36+AW36+AY36+BA36+BL36+BN36+BP36+BR36+EI36+EM36+EO36+EQ36+EZ36+FB36+FD36+FF36+FH36+FQ36+FS36+FU36+FW36)*3+SUM(R36,AD36)*2+SUM(N36,AH36,BJ36,EK36,FY36)*4)/114</f>
        <v>3.00526315789474</v>
      </c>
      <c r="GG36" s="30" t="n">
        <v>80</v>
      </c>
      <c r="GH36" s="31" t="n">
        <v>3.4</v>
      </c>
      <c r="GI36" s="30" t="n">
        <v>86</v>
      </c>
      <c r="GJ36" s="31" t="n">
        <v>4</v>
      </c>
      <c r="GK36" s="30" t="n">
        <v>50</v>
      </c>
      <c r="GL36" s="31" t="n">
        <v>1</v>
      </c>
      <c r="GM36" s="30" t="n">
        <v>70</v>
      </c>
      <c r="GN36" s="31" t="n">
        <v>2.8</v>
      </c>
      <c r="GO36" s="30" t="n">
        <v>80</v>
      </c>
      <c r="GP36" s="31" t="n">
        <v>3.4</v>
      </c>
      <c r="GQ36" s="32" t="e">
        <f aca="false">IF(GU36="PASS",GG36+GI36+GK36+GM36+GO36,"")</f>
        <v>#VALUE!</v>
      </c>
      <c r="GR36" s="33" t="e">
        <f aca="false">IF(GQ36="","",GQ36/500*100)</f>
        <v>#VALUE!</v>
      </c>
      <c r="GS36" s="32" t="e">
        <f aca="false">IF(GU36="PASS",Ngrade(GR36),"")</f>
        <v>#VALUE!</v>
      </c>
      <c r="GT36" s="33" t="n">
        <f aca="false">ROUND(((GH36*3)+(GJ36*3)+(GL36*3)+(GN36*3)+(GP36*6))/18,2)</f>
        <v>3</v>
      </c>
      <c r="GU36" s="34" t="e">
        <f aca="false">remarks5(GH36,GJ36,GL36,GN36,GP36,LEFT(GG$5,6),LEFT(GI$5,6),LEFT(GK$5,6),LEFT(GM$5,6),LEFT(GO$5,6))</f>
        <v>#VALUE!</v>
      </c>
      <c r="GV36" s="38" t="e">
        <f aca="false">STATUS(GT36)</f>
        <v>#VALUE!</v>
      </c>
      <c r="GW36" s="39" t="e">
        <f aca="false">IF(AND(W36="PASS",AM36="PASS",BF36="PASS",BW36="PASS",EV36="PASS",FM36="PASS",GD36="PASS",GU36="PASS"),S36+AI36+BB36+BS36+ER36+FI36+FZ36+GQ36,"")</f>
        <v>#VALUE!</v>
      </c>
      <c r="GX36" s="19" t="e">
        <f aca="false">IF(GW36="","",GW36/4150*100)</f>
        <v>#VALUE!</v>
      </c>
      <c r="GY36" s="39" t="e">
        <f aca="false">IF(HA36="PASS",Ngrade(GX36),"")</f>
        <v>#VALUE!</v>
      </c>
      <c r="GZ36" s="19" t="n">
        <f aca="false">((H36+J36+L36+P36+Z36+AB36+AF36+AQ36+AS36+AU36+AW36+AY36+BA36+BL36+BN36+BP36+BR36+EI36+EM36+EO36+EQ36+EZ36+FB36+FD36+FF36+FH36+FQ36+FS36+FU36+FW36+GH36+GJ36+GL36+GN36)*3+SUM(R36,AD36)*2+SUM(N36,AH36,BJ36,EK36,FY36)*4+SUM(GP36)*6)/132</f>
        <v>3.00454545454545</v>
      </c>
      <c r="HA36" s="19" t="e">
        <f aca="false">IF(GX36="","FAIL","PASS")</f>
        <v>#VALUE!</v>
      </c>
      <c r="HB36" s="19" t="e">
        <f aca="false">STATUS2008(V36,AO36,BH36,EG36,EX36,FO36,GF36,GZ36)</f>
        <v>#VALUE!</v>
      </c>
      <c r="HC36" s="40"/>
    </row>
    <row r="37" s="8" customFormat="true" ht="21" hidden="false" customHeight="false" outlineLevel="0" collapsed="false">
      <c r="A37" s="45" t="s">
        <v>155</v>
      </c>
      <c r="B37" s="46" t="s">
        <v>156</v>
      </c>
      <c r="C37" s="46" t="s">
        <v>157</v>
      </c>
      <c r="D37" s="41"/>
      <c r="E37" s="28"/>
      <c r="F37" s="42"/>
      <c r="G37" s="30" t="n">
        <v>50</v>
      </c>
      <c r="H37" s="31" t="n">
        <v>1</v>
      </c>
      <c r="I37" s="30" t="n">
        <v>69</v>
      </c>
      <c r="J37" s="31" t="n">
        <v>2.7</v>
      </c>
      <c r="K37" s="30" t="n">
        <v>52</v>
      </c>
      <c r="L37" s="31" t="n">
        <v>1.2</v>
      </c>
      <c r="M37" s="30" t="n">
        <v>60</v>
      </c>
      <c r="N37" s="31" t="n">
        <v>2</v>
      </c>
      <c r="O37" s="30" t="n">
        <v>65</v>
      </c>
      <c r="P37" s="31" t="n">
        <v>2.4</v>
      </c>
      <c r="Q37" s="30" t="n">
        <v>35</v>
      </c>
      <c r="R37" s="31" t="n">
        <v>2.8</v>
      </c>
      <c r="S37" s="32" t="e">
        <f aca="false">IF(W37="PASS",G37+I37+K37+M37+O37+Q37,"")</f>
        <v>#VALUE!</v>
      </c>
      <c r="T37" s="33" t="e">
        <f aca="false">IF(S37="","",S37/550*100)</f>
        <v>#VALUE!</v>
      </c>
      <c r="U37" s="32" t="e">
        <f aca="false">IF(W37="PASS",Ngrade(T37),"")</f>
        <v>#VALUE!</v>
      </c>
      <c r="V37" s="33" t="n">
        <f aca="false">ROUND(((H37*3)+(J37*3)+(L37*3)+(N37*4)+(P37*3)+(R37*2))/18,2)</f>
        <v>1.97</v>
      </c>
      <c r="W37" s="34" t="e">
        <f aca="false">remarks5(H37,J37,L37,N37,R37,LEFT(G$5,6),LEFT(I$5,6),LEFT(K$5,6),LEFT(M$5,6),LEFT(Q$5,6))</f>
        <v>#VALUE!</v>
      </c>
      <c r="X37" s="34" t="e">
        <f aca="false">STATUS(V37)</f>
        <v>#VALUE!</v>
      </c>
      <c r="Y37" s="30" t="n">
        <v>55</v>
      </c>
      <c r="Z37" s="31" t="n">
        <v>1.5</v>
      </c>
      <c r="AA37" s="30" t="n">
        <v>76</v>
      </c>
      <c r="AB37" s="31" t="n">
        <v>3.1</v>
      </c>
      <c r="AC37" s="30" t="n">
        <v>71</v>
      </c>
      <c r="AD37" s="31" t="n">
        <v>2.8</v>
      </c>
      <c r="AE37" s="30" t="n">
        <v>69</v>
      </c>
      <c r="AF37" s="31" t="n">
        <v>2.7</v>
      </c>
      <c r="AG37" s="30" t="n">
        <v>67</v>
      </c>
      <c r="AH37" s="31" t="n">
        <v>2.5</v>
      </c>
      <c r="AI37" s="32" t="e">
        <f aca="false">IF(AM37="PASS",Y37+AA37+AC37+AE37+AG37,"")</f>
        <v>#VALUE!</v>
      </c>
      <c r="AJ37" s="33" t="e">
        <f aca="false">IF(AI37="","",AI37/500*100)</f>
        <v>#VALUE!</v>
      </c>
      <c r="AK37" s="33" t="e">
        <f aca="false">IF(AM37="PASS",Ngrade(AJ37),"")</f>
        <v>#VALUE!</v>
      </c>
      <c r="AL37" s="33" t="n">
        <f aca="false">ROUND(((Z37*3)+(AB37*3)+(AD37*2)+(AF37*3)+(AH37*4))/15,2)</f>
        <v>2.5</v>
      </c>
      <c r="AM37" s="35" t="e">
        <f aca="false">remarks5(Z37,AB37,AD37,AF37,AH37,LEFT(Y$5,6),LEFT(AA$5,6),LEFT(AC$5,6),LEFT(AE$5,6),LEFT(AG$5,6))</f>
        <v>#VALUE!</v>
      </c>
      <c r="AN37" s="35" t="e">
        <f aca="false">STATUS(AL37)</f>
        <v>#VALUE!</v>
      </c>
      <c r="AO37" s="36" t="n">
        <f aca="false">(SUM(H37,J37,L37,P37,Z37,AB37,AF37)*3+SUM(N37,AH37)*4+SUM(R37,AD37)*2)/33</f>
        <v>2.21212121212121</v>
      </c>
      <c r="AP37" s="30" t="n">
        <v>70</v>
      </c>
      <c r="AQ37" s="31" t="n">
        <v>2.8</v>
      </c>
      <c r="AR37" s="30" t="n">
        <v>63</v>
      </c>
      <c r="AS37" s="31" t="n">
        <v>2.2</v>
      </c>
      <c r="AT37" s="30" t="n">
        <v>73</v>
      </c>
      <c r="AU37" s="31" t="n">
        <v>2.9</v>
      </c>
      <c r="AV37" s="30" t="n">
        <v>75</v>
      </c>
      <c r="AW37" s="31" t="n">
        <v>3.1</v>
      </c>
      <c r="AX37" s="30" t="n">
        <v>69</v>
      </c>
      <c r="AY37" s="31" t="n">
        <v>2.7</v>
      </c>
      <c r="AZ37" s="30" t="n">
        <v>70</v>
      </c>
      <c r="BA37" s="31" t="n">
        <v>2.8</v>
      </c>
      <c r="BB37" s="32" t="e">
        <f aca="false">IF(BF37="PASS",AP37+AR37+AT37+AV37++AX37+AZ37,"")</f>
        <v>#VALUE!</v>
      </c>
      <c r="BC37" s="33" t="e">
        <f aca="false">IF(BB37="","",BB37/600*100)</f>
        <v>#VALUE!</v>
      </c>
      <c r="BD37" s="32" t="e">
        <f aca="false">IF(BF37="PASS",Ngrade(BC37),"")</f>
        <v>#VALUE!</v>
      </c>
      <c r="BE37" s="33" t="n">
        <f aca="false">ROUND(((AQ37*3)+(AS37*3)+(AU37*3)+(AW37*3)+(AY37*3)+(BA37*3))/18,2)</f>
        <v>2.75</v>
      </c>
      <c r="BF37" s="34" t="e">
        <f aca="false">remarks6($AQ37,$AS37,$AU37,$AW37,$AY37,$BA37,LEFT($AP$5,6),LEFT($AR$5,6),LEFT($AT$5,6),LEFT($AV$5,6),LEFT($AX$5,6),LEFT($AZ$5,6))</f>
        <v>#VALUE!</v>
      </c>
      <c r="BG37" s="34" t="e">
        <f aca="false">STATUS(BE37)</f>
        <v>#VALUE!</v>
      </c>
      <c r="BH37" s="36" t="n">
        <f aca="false">(SUM(H37,J37,L37,P37,Z37,AB37,AF37,AQ37,AS37,AU37,AW37,AY37,BA37)*3+SUM(N37,AH37)*4+SUM(R37,AD37)*2)/51</f>
        <v>2.40196078431373</v>
      </c>
      <c r="BI37" s="30" t="n">
        <v>80</v>
      </c>
      <c r="BJ37" s="31" t="n">
        <v>3.4</v>
      </c>
      <c r="BK37" s="30" t="n">
        <v>50</v>
      </c>
      <c r="BL37" s="31" t="n">
        <v>1</v>
      </c>
      <c r="BM37" s="30" t="n">
        <v>89</v>
      </c>
      <c r="BN37" s="31" t="n">
        <v>4</v>
      </c>
      <c r="BO37" s="30" t="n">
        <v>92</v>
      </c>
      <c r="BP37" s="31" t="n">
        <v>4</v>
      </c>
      <c r="BQ37" s="30" t="n">
        <v>89</v>
      </c>
      <c r="BR37" s="31" t="n">
        <v>4</v>
      </c>
      <c r="BS37" s="32" t="e">
        <f aca="false">IF(BW37="PASS",BI37+BK37+BM37+BO37+BQ37,"")</f>
        <v>#VALUE!</v>
      </c>
      <c r="BT37" s="33" t="e">
        <f aca="false">IF(BS37="","",BS37/500*100)</f>
        <v>#VALUE!</v>
      </c>
      <c r="BU37" s="32" t="e">
        <f aca="false">IF(BW37="PASS",Ngrade(BT37),"")</f>
        <v>#VALUE!</v>
      </c>
      <c r="BV37" s="33" t="n">
        <f aca="false">ROUND(((BJ37*4)+(BL37*3)+(BN37*3)+(BP37*3)+(BR37*3))/16,2)</f>
        <v>3.29</v>
      </c>
      <c r="BW37" s="34" t="e">
        <f aca="false">remarks5(BJ37,BL37,BN37,BP37,BR37,LEFT(BI$5,6),LEFT(BK$5,6),LEFT(BM$5,6),LEFT(BO$5,6),LEFT(BQ$5,6))</f>
        <v>#VALUE!</v>
      </c>
      <c r="BX37" s="30"/>
      <c r="BY37" s="31"/>
      <c r="BZ37" s="30"/>
      <c r="CA37" s="31"/>
      <c r="CB37" s="30"/>
      <c r="CC37" s="31"/>
      <c r="CD37" s="30"/>
      <c r="CE37" s="31"/>
      <c r="CF37" s="30"/>
      <c r="CG37" s="31"/>
      <c r="CH37" s="30"/>
      <c r="CI37" s="31"/>
      <c r="CJ37" s="32" t="e">
        <f aca="false">IF(CN37="PASS",BX37+BZ37+CB37+CD37+CF37+CH37,"")</f>
        <v>#REF!</v>
      </c>
      <c r="CK37" s="37" t="e">
        <f aca="false">IF(CJ37="","",CJ37/600*100)</f>
        <v>#REF!</v>
      </c>
      <c r="CL37" s="32" t="e">
        <f aca="false">IF(CN37="PASS",Ngrade(CK37),"")</f>
        <v>#REF!</v>
      </c>
      <c r="CM37" s="33" t="e">
        <f aca="false">IF(CJ37="","",((BY37)*3+(CA37)*3+(CC37)*3+(CE37)*3+(CG37)*3+(CI37)*3)/18)</f>
        <v>#REF!</v>
      </c>
      <c r="CN37" s="34" t="e">
        <f aca="false">remarks6(BY37,CA37,CC37,CE37,CG37,CI37,LEFT($G$5,6),LEFT($I$5,6),LEFT($K$5,6),LEFT($M$5,6),LEFT($O$5,6),LEFT(#REF!,6))</f>
        <v>#REF!</v>
      </c>
      <c r="CO37" s="30"/>
      <c r="CP37" s="31"/>
      <c r="CQ37" s="30"/>
      <c r="CR37" s="31"/>
      <c r="CS37" s="30"/>
      <c r="CT37" s="31"/>
      <c r="CU37" s="30"/>
      <c r="CV37" s="31"/>
      <c r="CW37" s="30"/>
      <c r="CX37" s="31"/>
      <c r="CY37" s="32" t="e">
        <f aca="false">IF(DC37="PASS",CO37+CQ37+CS37+CU37+CW37,"")</f>
        <v>#VALUE!</v>
      </c>
      <c r="CZ37" s="37" t="e">
        <f aca="false">IF(CY37="","",CY37/500*100)</f>
        <v>#VALUE!</v>
      </c>
      <c r="DA37" s="32" t="e">
        <f aca="false">IF(DC37="PASS",Ngrade(CZ37),"")</f>
        <v>#VALUE!</v>
      </c>
      <c r="DB37" s="33" t="e">
        <f aca="false">IF(CY37="","",((CP37)*3+(CR37)*3+(CT37)*3+(CV37)*3+(CX37)*3)/15)</f>
        <v>#VALUE!</v>
      </c>
      <c r="DC37" s="34" t="e">
        <f aca="false">remarks5(CP37,CR37,CT37,CV37,CX37,LEFT(CO$5,6),LEFT(CQ$5,6),LEFT(CS$5,6),LEFT(CU$5,6),LEFT(CW$5,6))</f>
        <v>#VALUE!</v>
      </c>
      <c r="DD37" s="30"/>
      <c r="DE37" s="31"/>
      <c r="DF37" s="30"/>
      <c r="DG37" s="31"/>
      <c r="DH37" s="30"/>
      <c r="DI37" s="31"/>
      <c r="DJ37" s="30"/>
      <c r="DK37" s="31"/>
      <c r="DL37" s="32" t="e">
        <f aca="false">IF(DP37="PASS",DD37+DF37+DH37+DJ37,"")</f>
        <v>#VALUE!</v>
      </c>
      <c r="DM37" s="37" t="e">
        <f aca="false">IF(DL37="","",DL37/400*100)</f>
        <v>#VALUE!</v>
      </c>
      <c r="DN37" s="32" t="e">
        <f aca="false">IF(DP37="PASS",Ngrade(DM37),"")</f>
        <v>#VALUE!</v>
      </c>
      <c r="DO37" s="33" t="e">
        <f aca="false">IF(DL37="","",((DE37)*3+(DG37)*3+(DI37)*3+(DK37)*3)/12)</f>
        <v>#VALUE!</v>
      </c>
      <c r="DP37" s="34" t="e">
        <f aca="false">remark4(DE37,DG37,DI37,DK37,LEFT(DD$5,6),LEFT(DF$5,6),LEFT(DH$5,6),LEFT(DJ$5,6))</f>
        <v>#VALUE!</v>
      </c>
      <c r="DQ37" s="30"/>
      <c r="DR37" s="31"/>
      <c r="DS37" s="30"/>
      <c r="DT37" s="31"/>
      <c r="DU37" s="30"/>
      <c r="DV37" s="31"/>
      <c r="DW37" s="30"/>
      <c r="DX37" s="31"/>
      <c r="DY37" s="30"/>
      <c r="DZ37" s="31"/>
      <c r="EA37" s="32" t="e">
        <f aca="false">IF(EE37="PASS",DQ37+DS37+DU37+DW37+DY37,"")</f>
        <v>#VALUE!</v>
      </c>
      <c r="EB37" s="37" t="e">
        <f aca="false">IF(EA37="","",EA37/500*100)</f>
        <v>#VALUE!</v>
      </c>
      <c r="EC37" s="32" t="e">
        <f aca="false">IF(EE37="PASS",Ngrade(EB37),"")</f>
        <v>#VALUE!</v>
      </c>
      <c r="ED37" s="33" t="e">
        <f aca="false">IF(EA37="","",((DR37)*3+(DT37)*3+(DV37)*3+(DX37)*3+(DZ37)*6)/18)</f>
        <v>#VALUE!</v>
      </c>
      <c r="EE37" s="34" t="e">
        <f aca="false">remarks5(DR37,DT37,DV37,DX37,DZ37,LEFT(DQ$5,6),LEFT(DS$5,6),LEFT(DU$5,6),LEFT(DW$5,6),LEFT(DY$5,6))</f>
        <v>#VALUE!</v>
      </c>
      <c r="EF37" s="34" t="e">
        <f aca="false">STATUS(BV37)</f>
        <v>#VALUE!</v>
      </c>
      <c r="EG37" s="36" t="n">
        <f aca="false">(SUM(H37,J37,L37,P37,Z37,AB37,AF37,AQ37,AS37,AU37,AW37,AY37,BA37,BL37,BN37,BP37,BR37)*3+SUM(N37,AH37,BJ37)*4+SUM(R37,AD37)*2)/67</f>
        <v>2.6134328358209</v>
      </c>
      <c r="EH37" s="30" t="n">
        <v>100</v>
      </c>
      <c r="EI37" s="31" t="n">
        <v>4</v>
      </c>
      <c r="EJ37" s="30" t="n">
        <v>53</v>
      </c>
      <c r="EK37" s="31" t="n">
        <v>1.3</v>
      </c>
      <c r="EL37" s="30" t="n">
        <v>60</v>
      </c>
      <c r="EM37" s="31" t="n">
        <v>2</v>
      </c>
      <c r="EN37" s="30" t="n">
        <v>73</v>
      </c>
      <c r="EO37" s="31" t="n">
        <v>2.9</v>
      </c>
      <c r="EP37" s="30" t="n">
        <v>50</v>
      </c>
      <c r="EQ37" s="31" t="n">
        <v>1</v>
      </c>
      <c r="ER37" s="32" t="e">
        <f aca="false">IF(EV37="PASS",EH37+EJ37+EL37+EN37+EP37,"")</f>
        <v>#VALUE!</v>
      </c>
      <c r="ES37" s="33" t="e">
        <f aca="false">IF(ER37="","",ER37/500*100)</f>
        <v>#VALUE!</v>
      </c>
      <c r="ET37" s="32" t="e">
        <f aca="false">IF(EV37="PASS",Ngrade(ES37),"")</f>
        <v>#VALUE!</v>
      </c>
      <c r="EU37" s="33" t="n">
        <f aca="false">ROUND(((EI37*3)+(EK37*4)+(EM37*3)+(EO37*3)+(EQ37*3))/16,2)</f>
        <v>2.18</v>
      </c>
      <c r="EV37" s="34" t="e">
        <f aca="false">remarks5(EI37,EK37,EM37,EO37,EQ37,LEFT(EH$5,6),LEFT(EJ$5,6),LEFT(EL$5,6),LEFT(EN$5,6),LEFT(EP$5,6))</f>
        <v>#VALUE!</v>
      </c>
      <c r="EW37" s="38" t="e">
        <f aca="false">STATUS(EU37)</f>
        <v>#VALUE!</v>
      </c>
      <c r="EX37" s="36" t="n">
        <f aca="false">((H37+J37+L37+P37+Z37+AB37+AF37+AQ37+AS37+AU37+AW37+AY37+BA37+BL37+BN37+BP37+BR37+EI37+EM37+EO37+EQ37)*3+SUM(R37,AD37)*2+SUM(N37,AH37,BJ37,EK37)*4)/83</f>
        <v>2.53012048192771</v>
      </c>
      <c r="EY37" s="30" t="n">
        <v>71</v>
      </c>
      <c r="EZ37" s="31" t="n">
        <v>2.8</v>
      </c>
      <c r="FA37" s="30" t="n">
        <v>69</v>
      </c>
      <c r="FB37" s="31" t="n">
        <v>2.7</v>
      </c>
      <c r="FC37" s="30" t="n">
        <v>86</v>
      </c>
      <c r="FD37" s="31" t="n">
        <v>4</v>
      </c>
      <c r="FE37" s="30" t="n">
        <v>53</v>
      </c>
      <c r="FF37" s="31" t="n">
        <v>1.3</v>
      </c>
      <c r="FG37" s="30" t="n">
        <v>18</v>
      </c>
      <c r="FH37" s="31" t="n">
        <v>0</v>
      </c>
      <c r="FI37" s="32" t="e">
        <f aca="false">IF(FM37="PASS",EY37+FA37+FC37+FE37+FG37,"")</f>
        <v>#VALUE!</v>
      </c>
      <c r="FJ37" s="33" t="e">
        <f aca="false">IF(FI37="","",FI37/500*100)</f>
        <v>#VALUE!</v>
      </c>
      <c r="FK37" s="32" t="e">
        <f aca="false">IF(FM37="PASS",Ngrade(FJ37),"")</f>
        <v>#VALUE!</v>
      </c>
      <c r="FL37" s="33" t="n">
        <f aca="false">ROUND(((EZ37*3)+(FB37*3)+(FD37*3)+(FF37*3)+(FH37*3))/15,2)</f>
        <v>2.16</v>
      </c>
      <c r="FM37" s="34" t="e">
        <f aca="false">remarks5(EZ37,FB37,FD37,FF37,FH37,LEFT(EY$5,6),LEFT(FA$5,6),LEFT(FC$5,6),LEFT(FE$5,6),LEFT(FG$5,6))</f>
        <v>#VALUE!</v>
      </c>
      <c r="FN37" s="38" t="e">
        <f aca="false">STATUS(FL37)</f>
        <v>#VALUE!</v>
      </c>
      <c r="FO37" s="36" t="n">
        <f aca="false">((H37+J37+L37+P37+Z37+AB37+AF37+AQ37+AS37+AU37+AW37+AY37+BA37+BL37+BN37+BP37+BR37+EI37+EM37+EO37+EQ37+EZ37+FB37+FD37+FF37+FH37)*3+SUM(R37,AD37)*2+SUM(N37,AH37,BJ37,EK37)*4)/98</f>
        <v>2.4734693877551</v>
      </c>
      <c r="FP37" s="30" t="n">
        <v>81</v>
      </c>
      <c r="FQ37" s="31" t="n">
        <v>3.5</v>
      </c>
      <c r="FR37" s="30" t="n">
        <v>50</v>
      </c>
      <c r="FS37" s="31" t="n">
        <v>1</v>
      </c>
      <c r="FT37" s="30" t="n">
        <v>65</v>
      </c>
      <c r="FU37" s="31" t="n">
        <v>2.4</v>
      </c>
      <c r="FV37" s="30" t="n">
        <v>55</v>
      </c>
      <c r="FW37" s="31" t="n">
        <v>1.5</v>
      </c>
      <c r="FX37" s="30" t="n">
        <v>35</v>
      </c>
      <c r="FY37" s="31" t="n">
        <v>0</v>
      </c>
      <c r="FZ37" s="32" t="e">
        <f aca="false">IF(GD37="PASS",FP37+FR37+FT37+FV37+FX37,"")</f>
        <v>#VALUE!</v>
      </c>
      <c r="GA37" s="33" t="e">
        <f aca="false">IF(FZ37="","",FZ37/500*100)</f>
        <v>#VALUE!</v>
      </c>
      <c r="GB37" s="32" t="e">
        <f aca="false">IF(GD37="PASS",Ngrade(GA37),"")</f>
        <v>#VALUE!</v>
      </c>
      <c r="GC37" s="33" t="n">
        <f aca="false">ROUND(((FQ37*3)+(FS37*3)+(FU37*3)+(FW37*3)+(FY37*4))/16,2)</f>
        <v>1.58</v>
      </c>
      <c r="GD37" s="34" t="e">
        <f aca="false">remarks5(FQ37,FS37,FU37,FW37,FY37,LEFT(FP$5,6),LEFT(FR$5,6),LEFT(FT$5,6),LEFT(FV$5,6),LEFT(FX$5,6))</f>
        <v>#VALUE!</v>
      </c>
      <c r="GE37" s="38" t="e">
        <f aca="false">STATUS(GC37)</f>
        <v>#VALUE!</v>
      </c>
      <c r="GF37" s="36" t="n">
        <f aca="false">((H37+J37+L37+P37+Z37+AB37+AF37+AQ37+AS37+AU37+AW37+AY37+BA37+BL37+BN37+BP37+BR37+EI37+EM37+EO37+EQ37+EZ37+FB37+FD37+FF37+FH37+FQ37+FS37+FU37+FW37)*3+SUM(R37,AD37)*2+SUM(N37,AH37,BJ37,EK37,FY37)*4)/114</f>
        <v>2.34736842105263</v>
      </c>
      <c r="GG37" s="30" t="n">
        <v>62</v>
      </c>
      <c r="GH37" s="31" t="n">
        <v>2.2</v>
      </c>
      <c r="GI37" s="30" t="n">
        <v>52</v>
      </c>
      <c r="GJ37" s="31" t="n">
        <v>1.2</v>
      </c>
      <c r="GK37" s="30" t="n">
        <v>32</v>
      </c>
      <c r="GL37" s="31" t="n">
        <v>0</v>
      </c>
      <c r="GM37" s="30" t="n">
        <v>55</v>
      </c>
      <c r="GN37" s="31" t="n">
        <v>1.5</v>
      </c>
      <c r="GO37" s="30" t="n">
        <v>65</v>
      </c>
      <c r="GP37" s="31" t="n">
        <v>2.4</v>
      </c>
      <c r="GQ37" s="32" t="e">
        <f aca="false">IF(GU37="PASS",GG37+GI37+GK37+GM37+GO37,"")</f>
        <v>#VALUE!</v>
      </c>
      <c r="GR37" s="33" t="e">
        <f aca="false">IF(GQ37="","",GQ37/500*100)</f>
        <v>#VALUE!</v>
      </c>
      <c r="GS37" s="32" t="e">
        <f aca="false">IF(GU37="PASS",Ngrade(GR37),"")</f>
        <v>#VALUE!</v>
      </c>
      <c r="GT37" s="33" t="n">
        <f aca="false">ROUND(((GH37*3)+(GJ37*3)+(GL37*3)+(GN37*3)+(GP37*6))/18,2)</f>
        <v>1.62</v>
      </c>
      <c r="GU37" s="34" t="e">
        <f aca="false">remarks5(GH37,GJ37,GL37,GN37,GP37,LEFT(GG$5,6),LEFT(GI$5,6),LEFT(GK$5,6),LEFT(GM$5,6),LEFT(GO$5,6))</f>
        <v>#VALUE!</v>
      </c>
      <c r="GV37" s="38" t="e">
        <f aca="false">STATUS(GT37)</f>
        <v>#VALUE!</v>
      </c>
      <c r="GW37" s="39" t="e">
        <f aca="false">IF(AND(W37="PASS",AM37="PASS",BF37="PASS",BW37="PASS",EV37="PASS",FM37="PASS",GD37="PASS",GU37="PASS"),S37+AI37+BB37+BS37+ER37+FI37+FZ37+GQ37,"")</f>
        <v>#VALUE!</v>
      </c>
      <c r="GX37" s="19" t="e">
        <f aca="false">IF(GW37="","",GW37/4150*100)</f>
        <v>#VALUE!</v>
      </c>
      <c r="GY37" s="39" t="e">
        <f aca="false">IF(HA37="PASS",Ngrade(GX37),"")</f>
        <v>#VALUE!</v>
      </c>
      <c r="GZ37" s="19" t="n">
        <f aca="false">((H37+J37+L37+P37+Z37+AB37+AF37+AQ37+AS37+AU37+AW37+AY37+BA37+BL37+BN37+BP37+BR37+EI37+EM37+EO37+EQ37+EZ37+FB37+FD37+FF37+FH37+FQ37+FS37+FU37+FW37+GH37+GJ37+GL37+GN37)*3+SUM(R37,AD37)*2+SUM(N37,AH37,BJ37,EK37,FY37)*4+SUM(GP37)*6)/132</f>
        <v>2.24772727272727</v>
      </c>
      <c r="HA37" s="19" t="e">
        <f aca="false">IF(GX37="","FAIL","PASS")</f>
        <v>#VALUE!</v>
      </c>
      <c r="HB37" s="19" t="e">
        <f aca="false">STATUS2008(V37,AO37,BH37,EG37,EX37,FO37,GF37,GZ37)</f>
        <v>#VALUE!</v>
      </c>
      <c r="HC37" s="40"/>
    </row>
    <row r="38" s="8" customFormat="true" ht="21" hidden="false" customHeight="false" outlineLevel="0" collapsed="false">
      <c r="A38" s="25" t="s">
        <v>158</v>
      </c>
      <c r="B38" s="26" t="s">
        <v>159</v>
      </c>
      <c r="C38" s="26" t="s">
        <v>160</v>
      </c>
      <c r="D38" s="41"/>
      <c r="E38" s="28"/>
      <c r="F38" s="42"/>
      <c r="G38" s="30" t="n">
        <v>55</v>
      </c>
      <c r="H38" s="31" t="n">
        <v>1.5</v>
      </c>
      <c r="I38" s="30" t="n">
        <v>64</v>
      </c>
      <c r="J38" s="31" t="n">
        <v>2.3</v>
      </c>
      <c r="K38" s="30" t="n">
        <v>50</v>
      </c>
      <c r="L38" s="31" t="n">
        <v>1</v>
      </c>
      <c r="M38" s="30" t="n">
        <v>31</v>
      </c>
      <c r="N38" s="31" t="n">
        <v>0</v>
      </c>
      <c r="O38" s="30" t="n">
        <v>57</v>
      </c>
      <c r="P38" s="31" t="n">
        <v>1.7</v>
      </c>
      <c r="Q38" s="30" t="n">
        <v>34</v>
      </c>
      <c r="R38" s="31" t="n">
        <v>2.6</v>
      </c>
      <c r="S38" s="32" t="e">
        <f aca="false">IF(W38="PASS",G38+I38+K38+M38+O38+Q38,"")</f>
        <v>#VALUE!</v>
      </c>
      <c r="T38" s="33" t="e">
        <f aca="false">IF(S38="","",S38/550*100)</f>
        <v>#VALUE!</v>
      </c>
      <c r="U38" s="32" t="e">
        <f aca="false">IF(W38="PASS",Ngrade(T38),"")</f>
        <v>#VALUE!</v>
      </c>
      <c r="V38" s="33" t="n">
        <f aca="false">ROUND(((H38*3)+(J38*3)+(L38*3)+(N38*4)+(P38*3)+(R38*2))/18,2)</f>
        <v>1.37</v>
      </c>
      <c r="W38" s="34" t="e">
        <f aca="false">remarks5(H38,J38,L38,N38,R38,LEFT(G$5,6),LEFT(I$5,6),LEFT(K$5,6),LEFT(M$5,6),LEFT(Q$5,6))</f>
        <v>#VALUE!</v>
      </c>
      <c r="X38" s="34" t="e">
        <f aca="false">STATUS(V38)</f>
        <v>#VALUE!</v>
      </c>
      <c r="Y38" s="30" t="s">
        <v>70</v>
      </c>
      <c r="Z38" s="31" t="n">
        <v>0</v>
      </c>
      <c r="AA38" s="30" t="s">
        <v>70</v>
      </c>
      <c r="AB38" s="31" t="n">
        <v>0</v>
      </c>
      <c r="AC38" s="30" t="s">
        <v>70</v>
      </c>
      <c r="AD38" s="31" t="n">
        <v>0</v>
      </c>
      <c r="AE38" s="30" t="s">
        <v>70</v>
      </c>
      <c r="AF38" s="31" t="n">
        <v>0</v>
      </c>
      <c r="AG38" s="30" t="s">
        <v>70</v>
      </c>
      <c r="AH38" s="31" t="n">
        <v>0</v>
      </c>
      <c r="AI38" s="32" t="e">
        <f aca="false">IF(AM38="PASS",Y38+AA38+AC38+AE38+AG38,"")</f>
        <v>#VALUE!</v>
      </c>
      <c r="AJ38" s="33" t="e">
        <f aca="false">IF(AI38="","",AI38/500*100)</f>
        <v>#VALUE!</v>
      </c>
      <c r="AK38" s="33" t="e">
        <f aca="false">IF(AM38="PASS",Ngrade(AJ38),"")</f>
        <v>#VALUE!</v>
      </c>
      <c r="AL38" s="33" t="n">
        <f aca="false">ROUND(((Z38*3)+(AB38*3)+(AD38*2)+(AF38*3)+(AH38*4))/15,2)</f>
        <v>0</v>
      </c>
      <c r="AM38" s="35" t="e">
        <f aca="false">remarks5(Z38,AB38,AD38,AF38,AH38,LEFT(Y$5,6),LEFT(AA$5,6),LEFT(AC$5,6),LEFT(AE$5,6),LEFT(AG$5,6))</f>
        <v>#VALUE!</v>
      </c>
      <c r="AN38" s="35" t="e">
        <f aca="false">STATUS(AL38)</f>
        <v>#VALUE!</v>
      </c>
      <c r="AO38" s="36" t="n">
        <f aca="false">(SUM(H38,J38,L38,P38,Z38,AB38,AF38)*3+SUM(N38,AH38)*4+SUM(R38,AD38)*2)/33</f>
        <v>0.748484848484848</v>
      </c>
      <c r="AP38" s="30" t="s">
        <v>70</v>
      </c>
      <c r="AQ38" s="31" t="n">
        <v>0</v>
      </c>
      <c r="AR38" s="30" t="s">
        <v>70</v>
      </c>
      <c r="AS38" s="31" t="n">
        <v>0</v>
      </c>
      <c r="AT38" s="30" t="s">
        <v>70</v>
      </c>
      <c r="AU38" s="31" t="n">
        <v>0</v>
      </c>
      <c r="AV38" s="30" t="s">
        <v>70</v>
      </c>
      <c r="AW38" s="31" t="n">
        <v>0</v>
      </c>
      <c r="AX38" s="30" t="s">
        <v>70</v>
      </c>
      <c r="AY38" s="31" t="n">
        <v>0</v>
      </c>
      <c r="AZ38" s="30" t="s">
        <v>70</v>
      </c>
      <c r="BA38" s="31" t="n">
        <v>0</v>
      </c>
      <c r="BB38" s="32" t="e">
        <f aca="false">IF(BF38="PASS",AP38+AR38+AT38+AV38++AX38+AZ38,"")</f>
        <v>#VALUE!</v>
      </c>
      <c r="BC38" s="33" t="e">
        <f aca="false">IF(BB38="","",BB38/600*100)</f>
        <v>#VALUE!</v>
      </c>
      <c r="BD38" s="32" t="e">
        <f aca="false">IF(BF38="PASS",Ngrade(BC38),"")</f>
        <v>#VALUE!</v>
      </c>
      <c r="BE38" s="33" t="n">
        <f aca="false">ROUND(((AQ38*3)+(AS38*3)+(AU38*3)+(AW38*3)+(AY38*3)+(BA38*3))/18,2)</f>
        <v>0</v>
      </c>
      <c r="BF38" s="34" t="e">
        <f aca="false">remarks6($AQ38,$AS38,$AU38,$AW38,$AY38,$BA38,LEFT($AP$5,6),LEFT($AR$5,6),LEFT($AT$5,6),LEFT($AV$5,6),LEFT($AX$5,6),LEFT($AZ$5,6))</f>
        <v>#VALUE!</v>
      </c>
      <c r="BG38" s="34" t="e">
        <f aca="false">STATUS(BE38)</f>
        <v>#VALUE!</v>
      </c>
      <c r="BH38" s="36" t="n">
        <f aca="false">(SUM(H38,J38,L38,P38,Z38,AB38,AF38,AQ38,AS38,AU38,AW38,AY38,BA38)*3+SUM(N38,AH38)*4+SUM(R38,AD38)*2)/51</f>
        <v>0.484313725490196</v>
      </c>
      <c r="BI38" s="30" t="s">
        <v>70</v>
      </c>
      <c r="BJ38" s="31" t="n">
        <v>0</v>
      </c>
      <c r="BK38" s="30" t="s">
        <v>70</v>
      </c>
      <c r="BL38" s="31" t="n">
        <v>0</v>
      </c>
      <c r="BM38" s="30" t="s">
        <v>70</v>
      </c>
      <c r="BN38" s="31" t="n">
        <v>0</v>
      </c>
      <c r="BO38" s="30" t="s">
        <v>70</v>
      </c>
      <c r="BP38" s="31" t="n">
        <v>0</v>
      </c>
      <c r="BQ38" s="30" t="s">
        <v>70</v>
      </c>
      <c r="BR38" s="31" t="n">
        <v>0</v>
      </c>
      <c r="BS38" s="32" t="e">
        <f aca="false">IF(BW38="PASS",BI38+BK38+BM38+BO38+BQ38,"")</f>
        <v>#VALUE!</v>
      </c>
      <c r="BT38" s="33" t="e">
        <f aca="false">IF(BS38="","",BS38/500*100)</f>
        <v>#VALUE!</v>
      </c>
      <c r="BU38" s="32" t="e">
        <f aca="false">IF(BW38="PASS",Ngrade(BT38),"")</f>
        <v>#VALUE!</v>
      </c>
      <c r="BV38" s="33" t="n">
        <f aca="false">ROUND(((BJ38*4)+(BL38*3)+(BN38*3)+(BP38*3)+(BR38*3))/16,2)</f>
        <v>0</v>
      </c>
      <c r="BW38" s="34" t="e">
        <f aca="false">remarks5(BJ38,BL38,BN38,BP38,BR38,LEFT(BI$5,6),LEFT(BK$5,6),LEFT(BM$5,6),LEFT(BO$5,6),LEFT(BQ$5,6))</f>
        <v>#VALUE!</v>
      </c>
      <c r="BX38" s="30"/>
      <c r="BY38" s="31"/>
      <c r="BZ38" s="30"/>
      <c r="CA38" s="31"/>
      <c r="CB38" s="30"/>
      <c r="CC38" s="31"/>
      <c r="CD38" s="30"/>
      <c r="CE38" s="31"/>
      <c r="CF38" s="30"/>
      <c r="CG38" s="31"/>
      <c r="CH38" s="30"/>
      <c r="CI38" s="31"/>
      <c r="CJ38" s="32" t="e">
        <f aca="false">IF(CN38="PASS",BX38+BZ38+CB38+CD38+CF38+CH38,"")</f>
        <v>#REF!</v>
      </c>
      <c r="CK38" s="37" t="e">
        <f aca="false">IF(CJ38="","",CJ38/600*100)</f>
        <v>#REF!</v>
      </c>
      <c r="CL38" s="32" t="e">
        <f aca="false">IF(CN38="PASS",Ngrade(CK38),"")</f>
        <v>#REF!</v>
      </c>
      <c r="CM38" s="33" t="e">
        <f aca="false">IF(CJ38="","",((BY38)*3+(CA38)*3+(CC38)*3+(CE38)*3+(CG38)*3+(CI38)*3)/18)</f>
        <v>#REF!</v>
      </c>
      <c r="CN38" s="34" t="e">
        <f aca="false">remarks6(BY38,CA38,CC38,CE38,CG38,CI38,LEFT($G$5,6),LEFT($I$5,6),LEFT($K$5,6),LEFT($M$5,6),LEFT($O$5,6),LEFT(#REF!,6))</f>
        <v>#REF!</v>
      </c>
      <c r="CO38" s="30"/>
      <c r="CP38" s="31"/>
      <c r="CQ38" s="30"/>
      <c r="CR38" s="31"/>
      <c r="CS38" s="30"/>
      <c r="CT38" s="31"/>
      <c r="CU38" s="30"/>
      <c r="CV38" s="31"/>
      <c r="CW38" s="30"/>
      <c r="CX38" s="31"/>
      <c r="CY38" s="32" t="e">
        <f aca="false">IF(DC38="PASS",CO38+CQ38+CS38+CU38+CW38,"")</f>
        <v>#VALUE!</v>
      </c>
      <c r="CZ38" s="37" t="e">
        <f aca="false">IF(CY38="","",CY38/500*100)</f>
        <v>#VALUE!</v>
      </c>
      <c r="DA38" s="32" t="e">
        <f aca="false">IF(DC38="PASS",Ngrade(CZ38),"")</f>
        <v>#VALUE!</v>
      </c>
      <c r="DB38" s="33" t="e">
        <f aca="false">IF(CY38="","",((CP38)*3+(CR38)*3+(CT38)*3+(CV38)*3+(CX38)*3)/15)</f>
        <v>#VALUE!</v>
      </c>
      <c r="DC38" s="34" t="e">
        <f aca="false">remarks5(CP38,CR38,CT38,CV38,CX38,LEFT(CO$5,6),LEFT(CQ$5,6),LEFT(CS$5,6),LEFT(CU$5,6),LEFT(CW$5,6))</f>
        <v>#VALUE!</v>
      </c>
      <c r="DD38" s="30"/>
      <c r="DE38" s="31"/>
      <c r="DF38" s="30"/>
      <c r="DG38" s="31"/>
      <c r="DH38" s="30"/>
      <c r="DI38" s="31"/>
      <c r="DJ38" s="30"/>
      <c r="DK38" s="31"/>
      <c r="DL38" s="32" t="e">
        <f aca="false">IF(DP38="PASS",DD38+DF38+DH38+DJ38,"")</f>
        <v>#VALUE!</v>
      </c>
      <c r="DM38" s="37" t="e">
        <f aca="false">IF(DL38="","",DL38/400*100)</f>
        <v>#VALUE!</v>
      </c>
      <c r="DN38" s="32" t="e">
        <f aca="false">IF(DP38="PASS",Ngrade(DM38),"")</f>
        <v>#VALUE!</v>
      </c>
      <c r="DO38" s="33" t="e">
        <f aca="false">IF(DL38="","",((DE38)*3+(DG38)*3+(DI38)*3+(DK38)*3)/12)</f>
        <v>#VALUE!</v>
      </c>
      <c r="DP38" s="34" t="e">
        <f aca="false">remark4(DE38,DG38,DI38,DK38,LEFT(DD$5,6),LEFT(DF$5,6),LEFT(DH$5,6),LEFT(DJ$5,6))</f>
        <v>#VALUE!</v>
      </c>
      <c r="DQ38" s="30"/>
      <c r="DR38" s="31"/>
      <c r="DS38" s="30"/>
      <c r="DT38" s="31"/>
      <c r="DU38" s="30"/>
      <c r="DV38" s="31"/>
      <c r="DW38" s="30"/>
      <c r="DX38" s="31"/>
      <c r="DY38" s="30"/>
      <c r="DZ38" s="31"/>
      <c r="EA38" s="32" t="e">
        <f aca="false">IF(EE38="PASS",DQ38+DS38+DU38+DW38+DY38,"")</f>
        <v>#VALUE!</v>
      </c>
      <c r="EB38" s="37" t="e">
        <f aca="false">IF(EA38="","",EA38/500*100)</f>
        <v>#VALUE!</v>
      </c>
      <c r="EC38" s="32" t="e">
        <f aca="false">IF(EE38="PASS",Ngrade(EB38),"")</f>
        <v>#VALUE!</v>
      </c>
      <c r="ED38" s="33" t="e">
        <f aca="false">IF(EA38="","",((DR38)*3+(DT38)*3+(DV38)*3+(DX38)*3+(DZ38)*6)/18)</f>
        <v>#VALUE!</v>
      </c>
      <c r="EE38" s="34" t="e">
        <f aca="false">remarks5(DR38,DT38,DV38,DX38,DZ38,LEFT(DQ$5,6),LEFT(DS$5,6),LEFT(DU$5,6),LEFT(DW$5,6),LEFT(DY$5,6))</f>
        <v>#VALUE!</v>
      </c>
      <c r="EF38" s="34" t="e">
        <f aca="false">STATUS(BV38)</f>
        <v>#VALUE!</v>
      </c>
      <c r="EG38" s="36" t="n">
        <f aca="false">(SUM(H38,J38,L38,P38,Z38,AB38,AF38,AQ38,AS38,AU38,AW38,AY38,BA38,BL38,BN38,BP38,BR38)*3+SUM(N38,AH38,BJ38)*4+SUM(R38,AD38)*2)/67</f>
        <v>0.36865671641791</v>
      </c>
      <c r="EH38" s="30" t="s">
        <v>70</v>
      </c>
      <c r="EI38" s="31" t="n">
        <v>0</v>
      </c>
      <c r="EJ38" s="30" t="s">
        <v>70</v>
      </c>
      <c r="EK38" s="31" t="n">
        <v>0</v>
      </c>
      <c r="EL38" s="30" t="s">
        <v>70</v>
      </c>
      <c r="EM38" s="31" t="n">
        <v>0</v>
      </c>
      <c r="EN38" s="30" t="s">
        <v>70</v>
      </c>
      <c r="EO38" s="31" t="n">
        <v>0</v>
      </c>
      <c r="EP38" s="30" t="s">
        <v>70</v>
      </c>
      <c r="EQ38" s="31" t="n">
        <v>0</v>
      </c>
      <c r="ER38" s="32" t="e">
        <f aca="false">IF(EV38="PASS",EH38+EJ38+EL38+EN38+EP38,"")</f>
        <v>#VALUE!</v>
      </c>
      <c r="ES38" s="33" t="e">
        <f aca="false">IF(ER38="","",ER38/500*100)</f>
        <v>#VALUE!</v>
      </c>
      <c r="ET38" s="32" t="e">
        <f aca="false">IF(EV38="PASS",Ngrade(ES38),"")</f>
        <v>#VALUE!</v>
      </c>
      <c r="EU38" s="33" t="n">
        <f aca="false">ROUND(((EI38*3)+(EK38*4)+(EM38*3)+(EO38*3)+(EQ38*3))/16,2)</f>
        <v>0</v>
      </c>
      <c r="EV38" s="34" t="e">
        <f aca="false">remarks5(EI38,EK38,EM38,EO38,EQ38,LEFT(EH$5,6),LEFT(EJ$5,6),LEFT(EL$5,6),LEFT(EN$5,6),LEFT(EP$5,6))</f>
        <v>#VALUE!</v>
      </c>
      <c r="EW38" s="38" t="e">
        <f aca="false">STATUS(EU38)</f>
        <v>#VALUE!</v>
      </c>
      <c r="EX38" s="36" t="n">
        <f aca="false">((H38+J38+L38+P38+Z38+AB38+AF38+AQ38+AS38+AU38+AW38+AY38+BA38+BL38+BN38+BP38+BR38+EI38+EM38+EO38+EQ38)*3+SUM(R38,AD38)*2+SUM(N38,AH38,BJ38,EK38)*4)/83</f>
        <v>0.297590361445783</v>
      </c>
      <c r="EY38" s="30" t="s">
        <v>70</v>
      </c>
      <c r="EZ38" s="31" t="n">
        <v>0</v>
      </c>
      <c r="FA38" s="30" t="s">
        <v>70</v>
      </c>
      <c r="FB38" s="31" t="n">
        <v>0</v>
      </c>
      <c r="FC38" s="30" t="s">
        <v>70</v>
      </c>
      <c r="FD38" s="31" t="n">
        <v>0</v>
      </c>
      <c r="FE38" s="30" t="s">
        <v>70</v>
      </c>
      <c r="FF38" s="31" t="n">
        <v>0</v>
      </c>
      <c r="FG38" s="30" t="s">
        <v>70</v>
      </c>
      <c r="FH38" s="31" t="n">
        <v>0</v>
      </c>
      <c r="FI38" s="32" t="e">
        <f aca="false">IF(FM38="PASS",EY38+FA38+FC38+FE38+FG38,"")</f>
        <v>#VALUE!</v>
      </c>
      <c r="FJ38" s="33" t="e">
        <f aca="false">IF(FI38="","",FI38/500*100)</f>
        <v>#VALUE!</v>
      </c>
      <c r="FK38" s="32" t="e">
        <f aca="false">IF(FM38="PASS",Ngrade(FJ38),"")</f>
        <v>#VALUE!</v>
      </c>
      <c r="FL38" s="33" t="n">
        <f aca="false">ROUND(((EZ38*3)+(FB38*3)+(FD38*3)+(FF38*3)+(FH38*3))/15,2)</f>
        <v>0</v>
      </c>
      <c r="FM38" s="34" t="e">
        <f aca="false">remarks5(EZ38,FB38,FD38,FF38,FH38,LEFT(EY$5,6),LEFT(FA$5,6),LEFT(FC$5,6),LEFT(FE$5,6),LEFT(FG$5,6))</f>
        <v>#VALUE!</v>
      </c>
      <c r="FN38" s="38" t="e">
        <f aca="false">STATUS(FL38)</f>
        <v>#VALUE!</v>
      </c>
      <c r="FO38" s="36" t="n">
        <f aca="false">((H38+J38+L38+P38+Z38+AB38+AF38+AQ38+AS38+AU38+AW38+AY38+BA38+BL38+BN38+BP38+BR38+EI38+EM38+EO38+EQ38+EZ38+FB38+FD38+FF38+FH38)*3+SUM(R38,AD38)*2+SUM(N38,AH38,BJ38,EK38)*4)/98</f>
        <v>0.252040816326531</v>
      </c>
      <c r="FP38" s="30" t="s">
        <v>70</v>
      </c>
      <c r="FQ38" s="31" t="n">
        <v>0</v>
      </c>
      <c r="FR38" s="30" t="s">
        <v>70</v>
      </c>
      <c r="FS38" s="31" t="n">
        <v>0</v>
      </c>
      <c r="FT38" s="30" t="s">
        <v>70</v>
      </c>
      <c r="FU38" s="31" t="n">
        <v>0</v>
      </c>
      <c r="FV38" s="30" t="s">
        <v>70</v>
      </c>
      <c r="FW38" s="31" t="n">
        <v>0</v>
      </c>
      <c r="FX38" s="30" t="s">
        <v>70</v>
      </c>
      <c r="FY38" s="31" t="n">
        <v>0</v>
      </c>
      <c r="FZ38" s="32" t="e">
        <f aca="false">IF(GD38="PASS",FP38+FR38+FT38+FV38+FX38,"")</f>
        <v>#VALUE!</v>
      </c>
      <c r="GA38" s="33" t="e">
        <f aca="false">IF(FZ38="","",FZ38/500*100)</f>
        <v>#VALUE!</v>
      </c>
      <c r="GB38" s="32" t="e">
        <f aca="false">IF(GD38="PASS",Ngrade(GA38),"")</f>
        <v>#VALUE!</v>
      </c>
      <c r="GC38" s="33" t="n">
        <f aca="false">ROUND(((FQ38*3)+(FS38*3)+(FU38*3)+(FW38*3)+(FY38*4))/16,2)</f>
        <v>0</v>
      </c>
      <c r="GD38" s="34" t="e">
        <f aca="false">remarks5(FQ38,FS38,FU38,FW38,FY38,LEFT(FP$5,6),LEFT(FR$5,6),LEFT(FT$5,6),LEFT(FV$5,6),LEFT(FX$5,6))</f>
        <v>#VALUE!</v>
      </c>
      <c r="GE38" s="38" t="e">
        <f aca="false">STATUS(GC38)</f>
        <v>#VALUE!</v>
      </c>
      <c r="GF38" s="36" t="n">
        <f aca="false">((H38+J38+L38+P38+Z38+AB38+AF38+AQ38+AS38+AU38+AW38+AY38+BA38+BL38+BN38+BP38+BR38+EI38+EM38+EO38+EQ38+EZ38+FB38+FD38+FF38+FH38+FQ38+FS38+FU38+FW38)*3+SUM(R38,AD38)*2+SUM(N38,AH38,BJ38,EK38,FY38)*4)/114</f>
        <v>0.216666666666667</v>
      </c>
      <c r="GG38" s="30" t="s">
        <v>70</v>
      </c>
      <c r="GH38" s="31" t="n">
        <v>0</v>
      </c>
      <c r="GI38" s="30" t="s">
        <v>70</v>
      </c>
      <c r="GJ38" s="31" t="n">
        <v>0</v>
      </c>
      <c r="GK38" s="30" t="s">
        <v>70</v>
      </c>
      <c r="GL38" s="31" t="n">
        <v>0</v>
      </c>
      <c r="GM38" s="30" t="s">
        <v>70</v>
      </c>
      <c r="GN38" s="31" t="n">
        <v>0</v>
      </c>
      <c r="GO38" s="30" t="s">
        <v>70</v>
      </c>
      <c r="GP38" s="31" t="n">
        <v>0</v>
      </c>
      <c r="GQ38" s="32" t="e">
        <f aca="false">IF(GU38="PASS",GG38+GI38+GK38+GM38+GO38,"")</f>
        <v>#VALUE!</v>
      </c>
      <c r="GR38" s="33" t="e">
        <f aca="false">IF(GQ38="","",GQ38/500*100)</f>
        <v>#VALUE!</v>
      </c>
      <c r="GS38" s="32" t="e">
        <f aca="false">IF(GU38="PASS",Ngrade(GR38),"")</f>
        <v>#VALUE!</v>
      </c>
      <c r="GT38" s="33" t="n">
        <f aca="false">ROUND(((GH38*3)+(GJ38*3)+(GL38*3)+(GN38*3)+(GP38*6))/18,2)</f>
        <v>0</v>
      </c>
      <c r="GU38" s="34" t="e">
        <f aca="false">remarks5(GH38,GJ38,GL38,GN38,GP38,LEFT(GG$5,6),LEFT(GI$5,6),LEFT(GK$5,6),LEFT(GM$5,6),LEFT(GO$5,6))</f>
        <v>#VALUE!</v>
      </c>
      <c r="GV38" s="38" t="e">
        <f aca="false">STATUS(GT38)</f>
        <v>#VALUE!</v>
      </c>
      <c r="GW38" s="39" t="e">
        <f aca="false">IF(AND(W38="PASS",AM38="PASS",BF38="PASS",BW38="PASS",EV38="PASS",FM38="PASS",GD38="PASS",GU38="PASS"),S38+AI38+BB38+BS38+ER38+FI38+FZ38+GQ38,"")</f>
        <v>#VALUE!</v>
      </c>
      <c r="GX38" s="19" t="e">
        <f aca="false">IF(GW38="","",GW38/4150*100)</f>
        <v>#VALUE!</v>
      </c>
      <c r="GY38" s="39" t="e">
        <f aca="false">IF(HA38="PASS",Ngrade(GX38),"")</f>
        <v>#VALUE!</v>
      </c>
      <c r="GZ38" s="19" t="n">
        <f aca="false">((H38+J38+L38+P38+Z38+AB38+AF38+AQ38+AS38+AU38+AW38+AY38+BA38+BL38+BN38+BP38+BR38+EI38+EM38+EO38+EQ38+EZ38+FB38+FD38+FF38+FH38+FQ38+FS38+FU38+FW38+GH38+GJ38+GL38+GN38)*3+SUM(R38,AD38)*2+SUM(N38,AH38,BJ38,EK38,FY38)*4+SUM(GP38)*6)/132</f>
        <v>0.187121212121212</v>
      </c>
      <c r="HA38" s="19" t="e">
        <f aca="false">IF(GX38="","FAIL","PASS")</f>
        <v>#VALUE!</v>
      </c>
      <c r="HB38" s="19" t="e">
        <f aca="false">STATUS2008(V38,AO38,BH38,EG38,EX38,FO38,GF38,GZ38)</f>
        <v>#VALUE!</v>
      </c>
      <c r="HC38" s="40" t="s">
        <v>71</v>
      </c>
    </row>
    <row r="39" s="8" customFormat="true" ht="21" hidden="false" customHeight="false" outlineLevel="0" collapsed="false">
      <c r="A39" s="25" t="s">
        <v>161</v>
      </c>
      <c r="B39" s="26" t="s">
        <v>162</v>
      </c>
      <c r="C39" s="26" t="s">
        <v>163</v>
      </c>
      <c r="D39" s="41"/>
      <c r="E39" s="28"/>
      <c r="F39" s="42"/>
      <c r="G39" s="30" t="s">
        <v>70</v>
      </c>
      <c r="H39" s="31" t="n">
        <v>0</v>
      </c>
      <c r="I39" s="30" t="s">
        <v>70</v>
      </c>
      <c r="J39" s="31" t="n">
        <v>0</v>
      </c>
      <c r="K39" s="30" t="s">
        <v>70</v>
      </c>
      <c r="L39" s="31" t="n">
        <v>0</v>
      </c>
      <c r="M39" s="30" t="s">
        <v>70</v>
      </c>
      <c r="N39" s="31" t="n">
        <v>0</v>
      </c>
      <c r="O39" s="30" t="s">
        <v>70</v>
      </c>
      <c r="P39" s="31" t="n">
        <v>0</v>
      </c>
      <c r="Q39" s="30" t="s">
        <v>70</v>
      </c>
      <c r="R39" s="31" t="n">
        <v>0</v>
      </c>
      <c r="S39" s="32" t="e">
        <f aca="false">IF(W39="PASS",G39+I39+K39+M39+O39+Q39,"")</f>
        <v>#VALUE!</v>
      </c>
      <c r="T39" s="33" t="e">
        <f aca="false">IF(S39="","",S39/550*100)</f>
        <v>#VALUE!</v>
      </c>
      <c r="U39" s="32" t="e">
        <f aca="false">IF(W39="PASS",Ngrade(T39),"")</f>
        <v>#VALUE!</v>
      </c>
      <c r="V39" s="33" t="n">
        <f aca="false">ROUND(((H39*3)+(J39*3)+(L39*3)+(N39*4)+(P39*3)+(R39*2))/18,2)</f>
        <v>0</v>
      </c>
      <c r="W39" s="34" t="e">
        <f aca="false">remarks5(H39,J39,L39,N39,R39,LEFT(G$5,6),LEFT(I$5,6),LEFT(K$5,6),LEFT(M$5,6),LEFT(Q$5,6))</f>
        <v>#VALUE!</v>
      </c>
      <c r="X39" s="34" t="e">
        <f aca="false">STATUS(V39)</f>
        <v>#VALUE!</v>
      </c>
      <c r="Y39" s="30" t="s">
        <v>70</v>
      </c>
      <c r="Z39" s="31" t="n">
        <v>0</v>
      </c>
      <c r="AA39" s="30" t="s">
        <v>70</v>
      </c>
      <c r="AB39" s="31" t="n">
        <v>0</v>
      </c>
      <c r="AC39" s="30" t="s">
        <v>70</v>
      </c>
      <c r="AD39" s="31" t="n">
        <v>0</v>
      </c>
      <c r="AE39" s="30" t="s">
        <v>70</v>
      </c>
      <c r="AF39" s="31" t="n">
        <v>0</v>
      </c>
      <c r="AG39" s="30" t="s">
        <v>70</v>
      </c>
      <c r="AH39" s="31" t="n">
        <v>0</v>
      </c>
      <c r="AI39" s="32" t="e">
        <f aca="false">IF(AM39="PASS",Y39+AA39+AC39+AE39+AG39,"")</f>
        <v>#VALUE!</v>
      </c>
      <c r="AJ39" s="33" t="e">
        <f aca="false">IF(AI39="","",AI39/500*100)</f>
        <v>#VALUE!</v>
      </c>
      <c r="AK39" s="33" t="e">
        <f aca="false">IF(AM39="PASS",Ngrade(AJ39),"")</f>
        <v>#VALUE!</v>
      </c>
      <c r="AL39" s="33" t="n">
        <f aca="false">ROUND(((Z39*3)+(AB39*3)+(AD39*2)+(AF39*3)+(AH39*4))/15,2)</f>
        <v>0</v>
      </c>
      <c r="AM39" s="35" t="e">
        <f aca="false">remarks5(Z39,AB39,AD39,AF39,AH39,LEFT(Y$5,6),LEFT(AA$5,6),LEFT(AC$5,6),LEFT(AE$5,6),LEFT(AG$5,6))</f>
        <v>#VALUE!</v>
      </c>
      <c r="AN39" s="35" t="e">
        <f aca="false">STATUS(AL39)</f>
        <v>#VALUE!</v>
      </c>
      <c r="AO39" s="36" t="n">
        <f aca="false">(SUM(H39,J39,L39,P39,Z39,AB39,AF39)*3+SUM(N39,AH39)*4+SUM(R39,AD39)*2)/33</f>
        <v>0</v>
      </c>
      <c r="AP39" s="30" t="s">
        <v>70</v>
      </c>
      <c r="AQ39" s="31" t="n">
        <v>0</v>
      </c>
      <c r="AR39" s="30" t="s">
        <v>70</v>
      </c>
      <c r="AS39" s="31" t="n">
        <v>0</v>
      </c>
      <c r="AT39" s="30" t="s">
        <v>70</v>
      </c>
      <c r="AU39" s="31" t="n">
        <v>0</v>
      </c>
      <c r="AV39" s="30" t="s">
        <v>70</v>
      </c>
      <c r="AW39" s="31" t="n">
        <v>0</v>
      </c>
      <c r="AX39" s="30" t="s">
        <v>70</v>
      </c>
      <c r="AY39" s="31" t="n">
        <v>0</v>
      </c>
      <c r="AZ39" s="30" t="s">
        <v>70</v>
      </c>
      <c r="BA39" s="31" t="n">
        <v>0</v>
      </c>
      <c r="BB39" s="32" t="e">
        <f aca="false">IF(BF39="PASS",AP39+AR39+AT39+AV39++AX39+AZ39,"")</f>
        <v>#VALUE!</v>
      </c>
      <c r="BC39" s="33" t="e">
        <f aca="false">IF(BB39="","",BB39/600*100)</f>
        <v>#VALUE!</v>
      </c>
      <c r="BD39" s="32" t="e">
        <f aca="false">IF(BF39="PASS",Ngrade(BC39),"")</f>
        <v>#VALUE!</v>
      </c>
      <c r="BE39" s="33" t="n">
        <f aca="false">ROUND(((AQ39*3)+(AS39*3)+(AU39*3)+(AW39*3)+(AY39*3)+(BA39*3))/18,2)</f>
        <v>0</v>
      </c>
      <c r="BF39" s="34" t="e">
        <f aca="false">remarks6($AQ39,$AS39,$AU39,$AW39,$AY39,$BA39,LEFT($AP$5,6),LEFT($AR$5,6),LEFT($AT$5,6),LEFT($AV$5,6),LEFT($AX$5,6),LEFT($AZ$5,6))</f>
        <v>#VALUE!</v>
      </c>
      <c r="BG39" s="34" t="e">
        <f aca="false">STATUS(BE39)</f>
        <v>#VALUE!</v>
      </c>
      <c r="BH39" s="36" t="n">
        <f aca="false">(SUM(H39,J39,L39,P39,Z39,AB39,AF39,AQ39,AS39,AU39,AW39,AY39,BA39)*3+SUM(N39,AH39)*4+SUM(R39,AD39)*2)/51</f>
        <v>0</v>
      </c>
      <c r="BI39" s="30" t="s">
        <v>70</v>
      </c>
      <c r="BJ39" s="31" t="n">
        <v>0</v>
      </c>
      <c r="BK39" s="30" t="s">
        <v>70</v>
      </c>
      <c r="BL39" s="31" t="n">
        <v>0</v>
      </c>
      <c r="BM39" s="30" t="s">
        <v>70</v>
      </c>
      <c r="BN39" s="31" t="n">
        <v>0</v>
      </c>
      <c r="BO39" s="30" t="s">
        <v>70</v>
      </c>
      <c r="BP39" s="31" t="n">
        <v>0</v>
      </c>
      <c r="BQ39" s="30" t="s">
        <v>70</v>
      </c>
      <c r="BR39" s="31" t="n">
        <v>0</v>
      </c>
      <c r="BS39" s="32" t="e">
        <f aca="false">IF(BW39="PASS",BI39+BK39+BM39+BO39+BQ39,"")</f>
        <v>#VALUE!</v>
      </c>
      <c r="BT39" s="33" t="e">
        <f aca="false">IF(BS39="","",BS39/500*100)</f>
        <v>#VALUE!</v>
      </c>
      <c r="BU39" s="32" t="e">
        <f aca="false">IF(BW39="PASS",Ngrade(BT39),"")</f>
        <v>#VALUE!</v>
      </c>
      <c r="BV39" s="33" t="n">
        <f aca="false">ROUND(((BJ39*4)+(BL39*3)+(BN39*3)+(BP39*3)+(BR39*3))/16,2)</f>
        <v>0</v>
      </c>
      <c r="BW39" s="34" t="e">
        <f aca="false">remarks5(BJ39,BL39,BN39,BP39,BR39,LEFT(BI$5,6),LEFT(BK$5,6),LEFT(BM$5,6),LEFT(BO$5,6),LEFT(BQ$5,6))</f>
        <v>#VALUE!</v>
      </c>
      <c r="BX39" s="30"/>
      <c r="BY39" s="31"/>
      <c r="BZ39" s="30"/>
      <c r="CA39" s="31"/>
      <c r="CB39" s="30"/>
      <c r="CC39" s="31"/>
      <c r="CD39" s="30"/>
      <c r="CE39" s="31"/>
      <c r="CF39" s="30"/>
      <c r="CG39" s="31"/>
      <c r="CH39" s="30"/>
      <c r="CI39" s="31"/>
      <c r="CJ39" s="32" t="e">
        <f aca="false">IF(CN39="PASS",BX39+BZ39+CB39+CD39+CF39+CH39,"")</f>
        <v>#REF!</v>
      </c>
      <c r="CK39" s="37" t="e">
        <f aca="false">IF(CJ39="","",CJ39/600*100)</f>
        <v>#REF!</v>
      </c>
      <c r="CL39" s="32" t="e">
        <f aca="false">IF(CN39="PASS",Ngrade(CK39),"")</f>
        <v>#REF!</v>
      </c>
      <c r="CM39" s="33" t="e">
        <f aca="false">IF(CJ39="","",((BY39)*3+(CA39)*3+(CC39)*3+(CE39)*3+(CG39)*3+(CI39)*3)/18)</f>
        <v>#REF!</v>
      </c>
      <c r="CN39" s="34" t="e">
        <f aca="false">remarks6(BY39,CA39,CC39,CE39,CG39,CI39,LEFT($G$5,6),LEFT($I$5,6),LEFT($K$5,6),LEFT($M$5,6),LEFT($O$5,6),LEFT(#REF!,6))</f>
        <v>#REF!</v>
      </c>
      <c r="CO39" s="30"/>
      <c r="CP39" s="31"/>
      <c r="CQ39" s="30"/>
      <c r="CR39" s="31"/>
      <c r="CS39" s="30"/>
      <c r="CT39" s="31"/>
      <c r="CU39" s="30"/>
      <c r="CV39" s="31"/>
      <c r="CW39" s="30"/>
      <c r="CX39" s="31"/>
      <c r="CY39" s="32" t="e">
        <f aca="false">IF(DC39="PASS",CO39+CQ39+CS39+CU39+CW39,"")</f>
        <v>#VALUE!</v>
      </c>
      <c r="CZ39" s="37" t="e">
        <f aca="false">IF(CY39="","",CY39/500*100)</f>
        <v>#VALUE!</v>
      </c>
      <c r="DA39" s="32" t="e">
        <f aca="false">IF(DC39="PASS",Ngrade(CZ39),"")</f>
        <v>#VALUE!</v>
      </c>
      <c r="DB39" s="33" t="e">
        <f aca="false">IF(CY39="","",((CP39)*3+(CR39)*3+(CT39)*3+(CV39)*3+(CX39)*3)/15)</f>
        <v>#VALUE!</v>
      </c>
      <c r="DC39" s="34" t="e">
        <f aca="false">remarks5(CP39,CR39,CT39,CV39,CX39,LEFT(CO$5,6),LEFT(CQ$5,6),LEFT(CS$5,6),LEFT(CU$5,6),LEFT(CW$5,6))</f>
        <v>#VALUE!</v>
      </c>
      <c r="DD39" s="30"/>
      <c r="DE39" s="31"/>
      <c r="DF39" s="30"/>
      <c r="DG39" s="31"/>
      <c r="DH39" s="30"/>
      <c r="DI39" s="31"/>
      <c r="DJ39" s="30"/>
      <c r="DK39" s="31"/>
      <c r="DL39" s="32" t="e">
        <f aca="false">IF(DP39="PASS",DD39+DF39+DH39+DJ39,"")</f>
        <v>#VALUE!</v>
      </c>
      <c r="DM39" s="37" t="e">
        <f aca="false">IF(DL39="","",DL39/400*100)</f>
        <v>#VALUE!</v>
      </c>
      <c r="DN39" s="32" t="e">
        <f aca="false">IF(DP39="PASS",Ngrade(DM39),"")</f>
        <v>#VALUE!</v>
      </c>
      <c r="DO39" s="33" t="e">
        <f aca="false">IF(DL39="","",((DE39)*3+(DG39)*3+(DI39)*3+(DK39)*3)/12)</f>
        <v>#VALUE!</v>
      </c>
      <c r="DP39" s="34" t="e">
        <f aca="false">remark4(DE39,DG39,DI39,DK39,LEFT(DD$5,6),LEFT(DF$5,6),LEFT(DH$5,6),LEFT(DJ$5,6))</f>
        <v>#VALUE!</v>
      </c>
      <c r="DQ39" s="30"/>
      <c r="DR39" s="31"/>
      <c r="DS39" s="30"/>
      <c r="DT39" s="31"/>
      <c r="DU39" s="30"/>
      <c r="DV39" s="31"/>
      <c r="DW39" s="30"/>
      <c r="DX39" s="31"/>
      <c r="DY39" s="30"/>
      <c r="DZ39" s="31"/>
      <c r="EA39" s="32" t="e">
        <f aca="false">IF(EE39="PASS",DQ39+DS39+DU39+DW39+DY39,"")</f>
        <v>#VALUE!</v>
      </c>
      <c r="EB39" s="37" t="e">
        <f aca="false">IF(EA39="","",EA39/500*100)</f>
        <v>#VALUE!</v>
      </c>
      <c r="EC39" s="32" t="e">
        <f aca="false">IF(EE39="PASS",Ngrade(EB39),"")</f>
        <v>#VALUE!</v>
      </c>
      <c r="ED39" s="33" t="e">
        <f aca="false">IF(EA39="","",((DR39)*3+(DT39)*3+(DV39)*3+(DX39)*3+(DZ39)*6)/18)</f>
        <v>#VALUE!</v>
      </c>
      <c r="EE39" s="34" t="e">
        <f aca="false">remarks5(DR39,DT39,DV39,DX39,DZ39,LEFT(DQ$5,6),LEFT(DS$5,6),LEFT(DU$5,6),LEFT(DW$5,6),LEFT(DY$5,6))</f>
        <v>#VALUE!</v>
      </c>
      <c r="EF39" s="34" t="e">
        <f aca="false">STATUS(BV39)</f>
        <v>#VALUE!</v>
      </c>
      <c r="EG39" s="36" t="n">
        <f aca="false">(SUM(H39,J39,L39,P39,Z39,AB39,AF39,AQ39,AS39,AU39,AW39,AY39,BA39,BL39,BN39,BP39,BR39)*3+SUM(N39,AH39,BJ39)*4+SUM(R39,AD39)*2)/67</f>
        <v>0</v>
      </c>
      <c r="EH39" s="30" t="s">
        <v>70</v>
      </c>
      <c r="EI39" s="31" t="n">
        <v>0</v>
      </c>
      <c r="EJ39" s="30" t="s">
        <v>70</v>
      </c>
      <c r="EK39" s="31" t="n">
        <v>0</v>
      </c>
      <c r="EL39" s="30" t="s">
        <v>70</v>
      </c>
      <c r="EM39" s="31" t="n">
        <v>0</v>
      </c>
      <c r="EN39" s="30" t="s">
        <v>70</v>
      </c>
      <c r="EO39" s="31" t="n">
        <v>0</v>
      </c>
      <c r="EP39" s="30" t="s">
        <v>70</v>
      </c>
      <c r="EQ39" s="31" t="n">
        <v>0</v>
      </c>
      <c r="ER39" s="32" t="e">
        <f aca="false">IF(EV39="PASS",EH39+EJ39+EL39+EN39+EP39,"")</f>
        <v>#VALUE!</v>
      </c>
      <c r="ES39" s="33" t="e">
        <f aca="false">IF(ER39="","",ER39/500*100)</f>
        <v>#VALUE!</v>
      </c>
      <c r="ET39" s="32" t="e">
        <f aca="false">IF(EV39="PASS",Ngrade(ES39),"")</f>
        <v>#VALUE!</v>
      </c>
      <c r="EU39" s="33" t="n">
        <f aca="false">ROUND(((EI39*3)+(EK39*4)+(EM39*3)+(EO39*3)+(EQ39*3))/16,2)</f>
        <v>0</v>
      </c>
      <c r="EV39" s="34" t="e">
        <f aca="false">remarks5(EI39,EK39,EM39,EO39,EQ39,LEFT(EH$5,6),LEFT(EJ$5,6),LEFT(EL$5,6),LEFT(EN$5,6),LEFT(EP$5,6))</f>
        <v>#VALUE!</v>
      </c>
      <c r="EW39" s="38" t="e">
        <f aca="false">STATUS(EU39)</f>
        <v>#VALUE!</v>
      </c>
      <c r="EX39" s="36" t="n">
        <f aca="false">((H39+J39+L39+P39+Z39+AB39+AF39+AQ39+AS39+AU39+AW39+AY39+BA39+BL39+BN39+BP39+BR39+EI39+EM39+EO39+EQ39)*3+SUM(R39,AD39)*2+SUM(N39,AH39,BJ39,EK39)*4)/83</f>
        <v>0</v>
      </c>
      <c r="EY39" s="30" t="s">
        <v>70</v>
      </c>
      <c r="EZ39" s="31" t="n">
        <v>0</v>
      </c>
      <c r="FA39" s="30" t="s">
        <v>70</v>
      </c>
      <c r="FB39" s="31" t="n">
        <v>0</v>
      </c>
      <c r="FC39" s="30" t="s">
        <v>70</v>
      </c>
      <c r="FD39" s="31" t="n">
        <v>0</v>
      </c>
      <c r="FE39" s="30" t="s">
        <v>70</v>
      </c>
      <c r="FF39" s="31" t="n">
        <v>0</v>
      </c>
      <c r="FG39" s="30" t="s">
        <v>70</v>
      </c>
      <c r="FH39" s="31" t="n">
        <v>0</v>
      </c>
      <c r="FI39" s="32" t="e">
        <f aca="false">IF(FM39="PASS",EY39+FA39+FC39+FE39+FG39,"")</f>
        <v>#VALUE!</v>
      </c>
      <c r="FJ39" s="33" t="e">
        <f aca="false">IF(FI39="","",FI39/500*100)</f>
        <v>#VALUE!</v>
      </c>
      <c r="FK39" s="32" t="e">
        <f aca="false">IF(FM39="PASS",Ngrade(FJ39),"")</f>
        <v>#VALUE!</v>
      </c>
      <c r="FL39" s="33" t="n">
        <f aca="false">ROUND(((EZ39*3)+(FB39*3)+(FD39*3)+(FF39*3)+(FH39*3))/15,2)</f>
        <v>0</v>
      </c>
      <c r="FM39" s="34" t="e">
        <f aca="false">remarks5(EZ39,FB39,FD39,FF39,FH39,LEFT(EY$5,6),LEFT(FA$5,6),LEFT(FC$5,6),LEFT(FE$5,6),LEFT(FG$5,6))</f>
        <v>#VALUE!</v>
      </c>
      <c r="FN39" s="38" t="e">
        <f aca="false">STATUS(FL39)</f>
        <v>#VALUE!</v>
      </c>
      <c r="FO39" s="36" t="n">
        <f aca="false">((H39+J39+L39+P39+Z39+AB39+AF39+AQ39+AS39+AU39+AW39+AY39+BA39+BL39+BN39+BP39+BR39+EI39+EM39+EO39+EQ39+EZ39+FB39+FD39+FF39+FH39)*3+SUM(R39,AD39)*2+SUM(N39,AH39,BJ39,EK39)*4)/98</f>
        <v>0</v>
      </c>
      <c r="FP39" s="30" t="s">
        <v>70</v>
      </c>
      <c r="FQ39" s="31" t="n">
        <v>0</v>
      </c>
      <c r="FR39" s="30" t="s">
        <v>70</v>
      </c>
      <c r="FS39" s="31" t="n">
        <v>0</v>
      </c>
      <c r="FT39" s="30" t="s">
        <v>70</v>
      </c>
      <c r="FU39" s="31" t="n">
        <v>0</v>
      </c>
      <c r="FV39" s="30" t="s">
        <v>70</v>
      </c>
      <c r="FW39" s="31" t="n">
        <v>0</v>
      </c>
      <c r="FX39" s="30" t="s">
        <v>70</v>
      </c>
      <c r="FY39" s="31" t="n">
        <v>0</v>
      </c>
      <c r="FZ39" s="32" t="e">
        <f aca="false">IF(GD39="PASS",FP39+FR39+FT39+FV39+FX39,"")</f>
        <v>#VALUE!</v>
      </c>
      <c r="GA39" s="33" t="e">
        <f aca="false">IF(FZ39="","",FZ39/500*100)</f>
        <v>#VALUE!</v>
      </c>
      <c r="GB39" s="32" t="e">
        <f aca="false">IF(GD39="PASS",Ngrade(GA39),"")</f>
        <v>#VALUE!</v>
      </c>
      <c r="GC39" s="33" t="n">
        <f aca="false">ROUND(((FQ39*3)+(FS39*3)+(FU39*3)+(FW39*3)+(FY39*4))/16,2)</f>
        <v>0</v>
      </c>
      <c r="GD39" s="34" t="e">
        <f aca="false">remarks5(FQ39,FS39,FU39,FW39,FY39,LEFT(FP$5,6),LEFT(FR$5,6),LEFT(FT$5,6),LEFT(FV$5,6),LEFT(FX$5,6))</f>
        <v>#VALUE!</v>
      </c>
      <c r="GE39" s="38" t="e">
        <f aca="false">STATUS(GC39)</f>
        <v>#VALUE!</v>
      </c>
      <c r="GF39" s="36" t="n">
        <f aca="false">((H39+J39+L39+P39+Z39+AB39+AF39+AQ39+AS39+AU39+AW39+AY39+BA39+BL39+BN39+BP39+BR39+EI39+EM39+EO39+EQ39+EZ39+FB39+FD39+FF39+FH39+FQ39+FS39+FU39+FW39)*3+SUM(R39,AD39)*2+SUM(N39,AH39,BJ39,EK39,FY39)*4)/114</f>
        <v>0</v>
      </c>
      <c r="GG39" s="30" t="s">
        <v>70</v>
      </c>
      <c r="GH39" s="31" t="n">
        <v>0</v>
      </c>
      <c r="GI39" s="30" t="s">
        <v>70</v>
      </c>
      <c r="GJ39" s="31" t="n">
        <v>0</v>
      </c>
      <c r="GK39" s="30" t="s">
        <v>70</v>
      </c>
      <c r="GL39" s="31" t="n">
        <v>0</v>
      </c>
      <c r="GM39" s="30" t="s">
        <v>70</v>
      </c>
      <c r="GN39" s="31" t="n">
        <v>0</v>
      </c>
      <c r="GO39" s="30" t="s">
        <v>70</v>
      </c>
      <c r="GP39" s="31" t="n">
        <v>0</v>
      </c>
      <c r="GQ39" s="32" t="e">
        <f aca="false">IF(GU39="PASS",GG39+GI39+GK39+GM39+GO39,"")</f>
        <v>#VALUE!</v>
      </c>
      <c r="GR39" s="33" t="e">
        <f aca="false">IF(GQ39="","",GQ39/500*100)</f>
        <v>#VALUE!</v>
      </c>
      <c r="GS39" s="32" t="e">
        <f aca="false">IF(GU39="PASS",Ngrade(GR39),"")</f>
        <v>#VALUE!</v>
      </c>
      <c r="GT39" s="33" t="n">
        <f aca="false">ROUND(((GH39*3)+(GJ39*3)+(GL39*3)+(GN39*3)+(GP39*6))/18,2)</f>
        <v>0</v>
      </c>
      <c r="GU39" s="34" t="e">
        <f aca="false">remarks5(GH39,GJ39,GL39,GN39,GP39,LEFT(GG$5,6),LEFT(GI$5,6),LEFT(GK$5,6),LEFT(GM$5,6),LEFT(GO$5,6))</f>
        <v>#VALUE!</v>
      </c>
      <c r="GV39" s="38" t="e">
        <f aca="false">STATUS(GT39)</f>
        <v>#VALUE!</v>
      </c>
      <c r="GW39" s="39" t="e">
        <f aca="false">IF(AND(W39="PASS",AM39="PASS",BF39="PASS",BW39="PASS",EV39="PASS",FM39="PASS",GD39="PASS",GU39="PASS"),S39+AI39+BB39+BS39+ER39+FI39+FZ39+GQ39,"")</f>
        <v>#VALUE!</v>
      </c>
      <c r="GX39" s="19" t="e">
        <f aca="false">IF(GW39="","",GW39/4150*100)</f>
        <v>#VALUE!</v>
      </c>
      <c r="GY39" s="39" t="e">
        <f aca="false">IF(HA39="PASS",Ngrade(GX39),"")</f>
        <v>#VALUE!</v>
      </c>
      <c r="GZ39" s="19" t="n">
        <f aca="false">((H39+J39+L39+P39+Z39+AB39+AF39+AQ39+AS39+AU39+AW39+AY39+BA39+BL39+BN39+BP39+BR39+EI39+EM39+EO39+EQ39+EZ39+FB39+FD39+FF39+FH39+FQ39+FS39+FU39+FW39+GH39+GJ39+GL39+GN39)*3+SUM(R39,AD39)*2+SUM(N39,AH39,BJ39,EK39,FY39)*4+SUM(GP39)*6)/132</f>
        <v>0</v>
      </c>
      <c r="HA39" s="19" t="e">
        <f aca="false">IF(GX39="","FAIL","PASS")</f>
        <v>#VALUE!</v>
      </c>
      <c r="HB39" s="19" t="e">
        <f aca="false">STATUS2008(V39,AO39,BH39,EG39,EX39,FO39,GF39,GZ39)</f>
        <v>#VALUE!</v>
      </c>
      <c r="HC39" s="40" t="s">
        <v>71</v>
      </c>
    </row>
    <row r="40" s="8" customFormat="true" ht="21" hidden="false" customHeight="false" outlineLevel="0" collapsed="false">
      <c r="A40" s="45" t="s">
        <v>164</v>
      </c>
      <c r="B40" s="46" t="s">
        <v>165</v>
      </c>
      <c r="C40" s="46" t="s">
        <v>166</v>
      </c>
      <c r="D40" s="41"/>
      <c r="E40" s="28"/>
      <c r="F40" s="42"/>
      <c r="G40" s="30" t="n">
        <v>50</v>
      </c>
      <c r="H40" s="31" t="n">
        <v>1</v>
      </c>
      <c r="I40" s="30" t="n">
        <v>57</v>
      </c>
      <c r="J40" s="31" t="n">
        <v>1.7</v>
      </c>
      <c r="K40" s="30" t="n">
        <v>55</v>
      </c>
      <c r="L40" s="31" t="n">
        <v>1.5</v>
      </c>
      <c r="M40" s="30" t="n">
        <v>48</v>
      </c>
      <c r="N40" s="31" t="n">
        <v>0</v>
      </c>
      <c r="O40" s="30" t="n">
        <v>75</v>
      </c>
      <c r="P40" s="31" t="n">
        <v>3.1</v>
      </c>
      <c r="Q40" s="30" t="n">
        <v>37</v>
      </c>
      <c r="R40" s="31" t="n">
        <v>3</v>
      </c>
      <c r="S40" s="32" t="e">
        <f aca="false">IF(W40="PASS",G40+I40+K40+M40+O40+Q40,"")</f>
        <v>#VALUE!</v>
      </c>
      <c r="T40" s="33" t="e">
        <f aca="false">IF(S40="","",S40/550*100)</f>
        <v>#VALUE!</v>
      </c>
      <c r="U40" s="32" t="e">
        <f aca="false">IF(W40="PASS",Ngrade(T40),"")</f>
        <v>#VALUE!</v>
      </c>
      <c r="V40" s="33" t="n">
        <f aca="false">ROUND(((H40*3)+(J40*3)+(L40*3)+(N40*4)+(P40*3)+(R40*2))/18,2)</f>
        <v>1.55</v>
      </c>
      <c r="W40" s="34" t="e">
        <f aca="false">remarks5(H40,J40,L40,N40,R40,LEFT(G$5,6),LEFT(I$5,6),LEFT(K$5,6),LEFT(M$5,6),LEFT(Q$5,6))</f>
        <v>#VALUE!</v>
      </c>
      <c r="X40" s="34" t="e">
        <f aca="false">STATUS(V40)</f>
        <v>#VALUE!</v>
      </c>
      <c r="Y40" s="30" t="n">
        <v>65</v>
      </c>
      <c r="Z40" s="31" t="n">
        <v>2.4</v>
      </c>
      <c r="AA40" s="30" t="n">
        <v>71</v>
      </c>
      <c r="AB40" s="31" t="n">
        <v>2.8</v>
      </c>
      <c r="AC40" s="30" t="n">
        <v>70</v>
      </c>
      <c r="AD40" s="31" t="n">
        <v>2.8</v>
      </c>
      <c r="AE40" s="30" t="n">
        <v>84</v>
      </c>
      <c r="AF40" s="31" t="n">
        <v>3.9</v>
      </c>
      <c r="AG40" s="30" t="n">
        <v>50</v>
      </c>
      <c r="AH40" s="31" t="n">
        <v>1</v>
      </c>
      <c r="AI40" s="32" t="e">
        <f aca="false">IF(AM40="PASS",Y40+AA40+AC40+AE40+AG40,"")</f>
        <v>#VALUE!</v>
      </c>
      <c r="AJ40" s="33" t="e">
        <f aca="false">IF(AI40="","",AI40/500*100)</f>
        <v>#VALUE!</v>
      </c>
      <c r="AK40" s="33" t="e">
        <f aca="false">IF(AM40="PASS",Ngrade(AJ40),"")</f>
        <v>#VALUE!</v>
      </c>
      <c r="AL40" s="33" t="n">
        <f aca="false">ROUND(((Z40*3)+(AB40*3)+(AD40*2)+(AF40*3)+(AH40*4))/15,2)</f>
        <v>2.46</v>
      </c>
      <c r="AM40" s="35" t="e">
        <f aca="false">remarks5(Z40,AB40,AD40,AF40,AH40,LEFT(Y$5,6),LEFT(AA$5,6),LEFT(AC$5,6),LEFT(AE$5,6),LEFT(AG$5,6))</f>
        <v>#VALUE!</v>
      </c>
      <c r="AN40" s="35" t="e">
        <f aca="false">STATUS(AL40)</f>
        <v>#VALUE!</v>
      </c>
      <c r="AO40" s="36" t="n">
        <f aca="false">(SUM(H40,J40,L40,P40,Z40,AB40,AF40)*3+SUM(N40,AH40)*4+SUM(R40,AD40)*2)/33</f>
        <v>1.96363636363636</v>
      </c>
      <c r="AP40" s="30" t="n">
        <v>50</v>
      </c>
      <c r="AQ40" s="31" t="n">
        <v>1</v>
      </c>
      <c r="AR40" s="30" t="n">
        <v>72</v>
      </c>
      <c r="AS40" s="31" t="n">
        <v>2.9</v>
      </c>
      <c r="AT40" s="30" t="n">
        <v>63</v>
      </c>
      <c r="AU40" s="31" t="n">
        <v>2.2</v>
      </c>
      <c r="AV40" s="30" t="n">
        <v>64</v>
      </c>
      <c r="AW40" s="31" t="n">
        <v>2.3</v>
      </c>
      <c r="AX40" s="30" t="n">
        <v>51</v>
      </c>
      <c r="AY40" s="31" t="n">
        <v>1.1</v>
      </c>
      <c r="AZ40" s="30" t="n">
        <v>70</v>
      </c>
      <c r="BA40" s="31" t="n">
        <v>2.8</v>
      </c>
      <c r="BB40" s="32" t="e">
        <f aca="false">IF(BF40="PASS",AP40+AR40+AT40+AV40++AX40+AZ40,"")</f>
        <v>#VALUE!</v>
      </c>
      <c r="BC40" s="33" t="e">
        <f aca="false">IF(BB40="","",BB40/600*100)</f>
        <v>#VALUE!</v>
      </c>
      <c r="BD40" s="32" t="e">
        <f aca="false">IF(BF40="PASS",Ngrade(BC40),"")</f>
        <v>#VALUE!</v>
      </c>
      <c r="BE40" s="33" t="n">
        <f aca="false">ROUND(((AQ40*3)+(AS40*3)+(AU40*3)+(AW40*3)+(AY40*3)+(BA40*3))/18,2)</f>
        <v>2.05</v>
      </c>
      <c r="BF40" s="34" t="e">
        <f aca="false">remarks6($AQ40,$AS40,$AU40,$AW40,$AY40,$BA40,LEFT($AP$5,6),LEFT($AR$5,6),LEFT($AT$5,6),LEFT($AV$5,6),LEFT($AX$5,6),LEFT($AZ$5,6))</f>
        <v>#VALUE!</v>
      </c>
      <c r="BG40" s="34" t="e">
        <f aca="false">STATUS(BE40)</f>
        <v>#VALUE!</v>
      </c>
      <c r="BH40" s="36" t="n">
        <f aca="false">(SUM(H40,J40,L40,P40,Z40,AB40,AF40,AQ40,AS40,AU40,AW40,AY40,BA40)*3+SUM(N40,AH40)*4+SUM(R40,AD40)*2)/51</f>
        <v>1.99411764705882</v>
      </c>
      <c r="BI40" s="30" t="n">
        <v>80</v>
      </c>
      <c r="BJ40" s="31" t="n">
        <v>3.4</v>
      </c>
      <c r="BK40" s="30" t="n">
        <v>51</v>
      </c>
      <c r="BL40" s="31" t="n">
        <v>1.1</v>
      </c>
      <c r="BM40" s="30" t="n">
        <v>66</v>
      </c>
      <c r="BN40" s="31" t="n">
        <v>2.4</v>
      </c>
      <c r="BO40" s="30" t="n">
        <v>87</v>
      </c>
      <c r="BP40" s="31" t="n">
        <v>4</v>
      </c>
      <c r="BQ40" s="30" t="n">
        <v>67</v>
      </c>
      <c r="BR40" s="31" t="n">
        <v>2.5</v>
      </c>
      <c r="BS40" s="32" t="e">
        <f aca="false">IF(BW40="PASS",BI40+BK40+BM40+BO40+BQ40,"")</f>
        <v>#VALUE!</v>
      </c>
      <c r="BT40" s="33" t="e">
        <f aca="false">IF(BS40="","",BS40/500*100)</f>
        <v>#VALUE!</v>
      </c>
      <c r="BU40" s="32" t="e">
        <f aca="false">IF(BW40="PASS",Ngrade(BT40),"")</f>
        <v>#VALUE!</v>
      </c>
      <c r="BV40" s="33" t="n">
        <f aca="false">ROUND(((BJ40*4)+(BL40*3)+(BN40*3)+(BP40*3)+(BR40*3))/16,2)</f>
        <v>2.73</v>
      </c>
      <c r="BW40" s="34" t="e">
        <f aca="false">remarks5(BJ40,BL40,BN40,BP40,BR40,LEFT(BI$5,6),LEFT(BK$5,6),LEFT(BM$5,6),LEFT(BO$5,6),LEFT(BQ$5,6))</f>
        <v>#VALUE!</v>
      </c>
      <c r="BX40" s="30"/>
      <c r="BY40" s="31"/>
      <c r="BZ40" s="30"/>
      <c r="CA40" s="31"/>
      <c r="CB40" s="30"/>
      <c r="CC40" s="31"/>
      <c r="CD40" s="30"/>
      <c r="CE40" s="31"/>
      <c r="CF40" s="30"/>
      <c r="CG40" s="31"/>
      <c r="CH40" s="30"/>
      <c r="CI40" s="31"/>
      <c r="CJ40" s="32" t="e">
        <f aca="false">IF(CN40="PASS",BX40+BZ40+CB40+CD40+CF40+CH40,"")</f>
        <v>#REF!</v>
      </c>
      <c r="CK40" s="37" t="e">
        <f aca="false">IF(CJ40="","",CJ40/600*100)</f>
        <v>#REF!</v>
      </c>
      <c r="CL40" s="32" t="e">
        <f aca="false">IF(CN40="PASS",Ngrade(CK40),"")</f>
        <v>#REF!</v>
      </c>
      <c r="CM40" s="33" t="e">
        <f aca="false">IF(CJ40="","",((BY40)*3+(CA40)*3+(CC40)*3+(CE40)*3+(CG40)*3+(CI40)*3)/18)</f>
        <v>#REF!</v>
      </c>
      <c r="CN40" s="34" t="e">
        <f aca="false">remarks6(BY40,CA40,CC40,CE40,CG40,CI40,LEFT($G$5,6),LEFT($I$5,6),LEFT($K$5,6),LEFT($M$5,6),LEFT($O$5,6),LEFT(#REF!,6))</f>
        <v>#REF!</v>
      </c>
      <c r="CO40" s="30"/>
      <c r="CP40" s="31"/>
      <c r="CQ40" s="30"/>
      <c r="CR40" s="31"/>
      <c r="CS40" s="30"/>
      <c r="CT40" s="31"/>
      <c r="CU40" s="30"/>
      <c r="CV40" s="31"/>
      <c r="CW40" s="30"/>
      <c r="CX40" s="31"/>
      <c r="CY40" s="32" t="e">
        <f aca="false">IF(DC40="PASS",CO40+CQ40+CS40+CU40+CW40,"")</f>
        <v>#VALUE!</v>
      </c>
      <c r="CZ40" s="37" t="e">
        <f aca="false">IF(CY40="","",CY40/500*100)</f>
        <v>#VALUE!</v>
      </c>
      <c r="DA40" s="32" t="e">
        <f aca="false">IF(DC40="PASS",Ngrade(CZ40),"")</f>
        <v>#VALUE!</v>
      </c>
      <c r="DB40" s="33" t="e">
        <f aca="false">IF(CY40="","",((CP40)*3+(CR40)*3+(CT40)*3+(CV40)*3+(CX40)*3)/15)</f>
        <v>#VALUE!</v>
      </c>
      <c r="DC40" s="34" t="e">
        <f aca="false">remarks5(CP40,CR40,CT40,CV40,CX40,LEFT(CO$5,6),LEFT(CQ$5,6),LEFT(CS$5,6),LEFT(CU$5,6),LEFT(CW$5,6))</f>
        <v>#VALUE!</v>
      </c>
      <c r="DD40" s="30"/>
      <c r="DE40" s="31"/>
      <c r="DF40" s="30"/>
      <c r="DG40" s="31"/>
      <c r="DH40" s="30"/>
      <c r="DI40" s="31"/>
      <c r="DJ40" s="30"/>
      <c r="DK40" s="31"/>
      <c r="DL40" s="32" t="e">
        <f aca="false">IF(DP40="PASS",DD40+DF40+DH40+DJ40,"")</f>
        <v>#VALUE!</v>
      </c>
      <c r="DM40" s="37" t="e">
        <f aca="false">IF(DL40="","",DL40/400*100)</f>
        <v>#VALUE!</v>
      </c>
      <c r="DN40" s="32" t="e">
        <f aca="false">IF(DP40="PASS",Ngrade(DM40),"")</f>
        <v>#VALUE!</v>
      </c>
      <c r="DO40" s="33" t="e">
        <f aca="false">IF(DL40="","",((DE40)*3+(DG40)*3+(DI40)*3+(DK40)*3)/12)</f>
        <v>#VALUE!</v>
      </c>
      <c r="DP40" s="34" t="e">
        <f aca="false">remark4(DE40,DG40,DI40,DK40,LEFT(DD$5,6),LEFT(DF$5,6),LEFT(DH$5,6),LEFT(DJ$5,6))</f>
        <v>#VALUE!</v>
      </c>
      <c r="DQ40" s="30"/>
      <c r="DR40" s="31"/>
      <c r="DS40" s="30"/>
      <c r="DT40" s="31"/>
      <c r="DU40" s="30"/>
      <c r="DV40" s="31"/>
      <c r="DW40" s="30"/>
      <c r="DX40" s="31"/>
      <c r="DY40" s="30"/>
      <c r="DZ40" s="31"/>
      <c r="EA40" s="32" t="e">
        <f aca="false">IF(EE40="PASS",DQ40+DS40+DU40+DW40+DY40,"")</f>
        <v>#VALUE!</v>
      </c>
      <c r="EB40" s="37" t="e">
        <f aca="false">IF(EA40="","",EA40/500*100)</f>
        <v>#VALUE!</v>
      </c>
      <c r="EC40" s="32" t="e">
        <f aca="false">IF(EE40="PASS",Ngrade(EB40),"")</f>
        <v>#VALUE!</v>
      </c>
      <c r="ED40" s="33" t="e">
        <f aca="false">IF(EA40="","",((DR40)*3+(DT40)*3+(DV40)*3+(DX40)*3+(DZ40)*6)/18)</f>
        <v>#VALUE!</v>
      </c>
      <c r="EE40" s="34" t="e">
        <f aca="false">remarks5(DR40,DT40,DV40,DX40,DZ40,LEFT(DQ$5,6),LEFT(DS$5,6),LEFT(DU$5,6),LEFT(DW$5,6),LEFT(DY$5,6))</f>
        <v>#VALUE!</v>
      </c>
      <c r="EF40" s="34" t="e">
        <f aca="false">STATUS(BV40)</f>
        <v>#VALUE!</v>
      </c>
      <c r="EG40" s="36" t="n">
        <f aca="false">(SUM(H40,J40,L40,P40,Z40,AB40,AF40,AQ40,AS40,AU40,AW40,AY40,BA40,BL40,BN40,BP40,BR40)*3+SUM(N40,AH40,BJ40)*4+SUM(R40,AD40)*2)/67</f>
        <v>2.16865671641791</v>
      </c>
      <c r="EH40" s="30" t="n">
        <v>92</v>
      </c>
      <c r="EI40" s="31" t="n">
        <v>4</v>
      </c>
      <c r="EJ40" s="30" t="n">
        <v>41</v>
      </c>
      <c r="EK40" s="31" t="n">
        <v>0</v>
      </c>
      <c r="EL40" s="30" t="n">
        <v>60</v>
      </c>
      <c r="EM40" s="31" t="n">
        <v>2</v>
      </c>
      <c r="EN40" s="30" t="n">
        <v>63</v>
      </c>
      <c r="EO40" s="31" t="n">
        <v>2.2</v>
      </c>
      <c r="EP40" s="30" t="n">
        <v>51</v>
      </c>
      <c r="EQ40" s="31" t="n">
        <v>1.1</v>
      </c>
      <c r="ER40" s="32" t="e">
        <f aca="false">IF(EV40="PASS",EH40+EJ40+EL40+EN40+EP40,"")</f>
        <v>#VALUE!</v>
      </c>
      <c r="ES40" s="33" t="e">
        <f aca="false">IF(ER40="","",ER40/500*100)</f>
        <v>#VALUE!</v>
      </c>
      <c r="ET40" s="32" t="e">
        <f aca="false">IF(EV40="PASS",Ngrade(ES40),"")</f>
        <v>#VALUE!</v>
      </c>
      <c r="EU40" s="33" t="n">
        <f aca="false">ROUND(((EI40*3)+(EK40*4)+(EM40*3)+(EO40*3)+(EQ40*3))/16,2)</f>
        <v>1.74</v>
      </c>
      <c r="EV40" s="34" t="e">
        <f aca="false">remarks5(EI40,EK40,EM40,EO40,EQ40,LEFT(EH$5,6),LEFT(EJ$5,6),LEFT(EL$5,6),LEFT(EN$5,6),LEFT(EP$5,6))</f>
        <v>#VALUE!</v>
      </c>
      <c r="EW40" s="38" t="e">
        <f aca="false">STATUS(EU40)</f>
        <v>#VALUE!</v>
      </c>
      <c r="EX40" s="36" t="n">
        <f aca="false">((H40+J40+L40+P40+Z40+AB40+AF40+AQ40+AS40+AU40+AW40+AY40+BA40+BL40+BN40+BP40+BR40+EI40+EM40+EO40+EQ40)*3+SUM(R40,AD40)*2+SUM(N40,AH40,BJ40,EK40)*4)/83</f>
        <v>2.08674698795181</v>
      </c>
      <c r="EY40" s="30" t="n">
        <v>81</v>
      </c>
      <c r="EZ40" s="31" t="n">
        <v>3.5</v>
      </c>
      <c r="FA40" s="30" t="n">
        <v>64</v>
      </c>
      <c r="FB40" s="31" t="n">
        <v>2.3</v>
      </c>
      <c r="FC40" s="30" t="n">
        <v>80</v>
      </c>
      <c r="FD40" s="31" t="n">
        <v>3.4</v>
      </c>
      <c r="FE40" s="30" t="n">
        <v>64</v>
      </c>
      <c r="FF40" s="31" t="n">
        <v>2.3</v>
      </c>
      <c r="FG40" s="30" t="n">
        <v>10</v>
      </c>
      <c r="FH40" s="31" t="n">
        <v>0</v>
      </c>
      <c r="FI40" s="32" t="e">
        <f aca="false">IF(FM40="PASS",EY40+FA40+FC40+FE40+FG40,"")</f>
        <v>#VALUE!</v>
      </c>
      <c r="FJ40" s="33" t="e">
        <f aca="false">IF(FI40="","",FI40/500*100)</f>
        <v>#VALUE!</v>
      </c>
      <c r="FK40" s="32" t="e">
        <f aca="false">IF(FM40="PASS",Ngrade(FJ40),"")</f>
        <v>#VALUE!</v>
      </c>
      <c r="FL40" s="33" t="n">
        <f aca="false">ROUND(((EZ40*3)+(FB40*3)+(FD40*3)+(FF40*3)+(FH40*3))/15,2)</f>
        <v>2.3</v>
      </c>
      <c r="FM40" s="34" t="e">
        <f aca="false">remarks5(EZ40,FB40,FD40,FF40,FH40,LEFT(EY$5,6),LEFT(FA$5,6),LEFT(FC$5,6),LEFT(FE$5,6),LEFT(FG$5,6))</f>
        <v>#VALUE!</v>
      </c>
      <c r="FN40" s="38" t="e">
        <f aca="false">STATUS(FL40)</f>
        <v>#VALUE!</v>
      </c>
      <c r="FO40" s="36" t="n">
        <f aca="false">((H40+J40+L40+P40+Z40+AB40+AF40+AQ40+AS40+AU40+AW40+AY40+BA40+BL40+BN40+BP40+BR40+EI40+EM40+EO40+EQ40+EZ40+FB40+FD40+FF40+FH40)*3+SUM(R40,AD40)*2+SUM(N40,AH40,BJ40,EK40)*4)/98</f>
        <v>2.11938775510204</v>
      </c>
      <c r="FP40" s="30" t="n">
        <v>52</v>
      </c>
      <c r="FQ40" s="31" t="n">
        <v>1.2</v>
      </c>
      <c r="FR40" s="30" t="n">
        <v>36</v>
      </c>
      <c r="FS40" s="31" t="n">
        <v>0</v>
      </c>
      <c r="FT40" s="30" t="n">
        <v>32</v>
      </c>
      <c r="FU40" s="31" t="n">
        <v>0</v>
      </c>
      <c r="FV40" s="30" t="n">
        <v>8</v>
      </c>
      <c r="FW40" s="31" t="n">
        <v>0</v>
      </c>
      <c r="FX40" s="30" t="s">
        <v>70</v>
      </c>
      <c r="FY40" s="31" t="n">
        <v>0</v>
      </c>
      <c r="FZ40" s="32" t="e">
        <f aca="false">IF(GD40="PASS",FP40+FR40+FT40+FV40+FX40,"")</f>
        <v>#VALUE!</v>
      </c>
      <c r="GA40" s="33" t="e">
        <f aca="false">IF(FZ40="","",FZ40/500*100)</f>
        <v>#VALUE!</v>
      </c>
      <c r="GB40" s="32" t="e">
        <f aca="false">IF(GD40="PASS",Ngrade(GA40),"")</f>
        <v>#VALUE!</v>
      </c>
      <c r="GC40" s="33" t="n">
        <f aca="false">ROUND(((FQ40*3)+(FS40*3)+(FU40*3)+(FW40*3)+(FY40*4))/16,2)</f>
        <v>0.23</v>
      </c>
      <c r="GD40" s="34" t="e">
        <f aca="false">remarks5(FQ40,FS40,FU40,FW40,FY40,LEFT(FP$5,6),LEFT(FR$5,6),LEFT(FT$5,6),LEFT(FV$5,6),LEFT(FX$5,6))</f>
        <v>#VALUE!</v>
      </c>
      <c r="GE40" s="38" t="e">
        <f aca="false">STATUS(GC40)</f>
        <v>#VALUE!</v>
      </c>
      <c r="GF40" s="36" t="n">
        <f aca="false">((H40+J40+L40+P40+Z40+AB40+AF40+AQ40+AS40+AU40+AW40+AY40+BA40+BL40+BN40+BP40+BR40+EI40+EM40+EO40+EQ40+EZ40+FB40+FD40+FF40+FH40+FQ40+FS40+FU40+FW40)*3+SUM(R40,AD40)*2+SUM(N40,AH40,BJ40,EK40,FY40)*4)/114</f>
        <v>1.85350877192982</v>
      </c>
      <c r="GG40" s="30" t="n">
        <v>62</v>
      </c>
      <c r="GH40" s="31" t="n">
        <v>2.2</v>
      </c>
      <c r="GI40" s="30" t="n">
        <v>65</v>
      </c>
      <c r="GJ40" s="31" t="n">
        <v>2.4</v>
      </c>
      <c r="GK40" s="30" t="n">
        <v>55</v>
      </c>
      <c r="GL40" s="31" t="n">
        <v>1.5</v>
      </c>
      <c r="GM40" s="30" t="n">
        <v>51</v>
      </c>
      <c r="GN40" s="31" t="n">
        <v>1.1</v>
      </c>
      <c r="GO40" s="30" t="s">
        <v>70</v>
      </c>
      <c r="GP40" s="31" t="n">
        <v>0</v>
      </c>
      <c r="GQ40" s="32" t="e">
        <f aca="false">IF(GU40="PASS",GG40+GI40+GK40+GM40+GO40,"")</f>
        <v>#VALUE!</v>
      </c>
      <c r="GR40" s="33" t="e">
        <f aca="false">IF(GQ40="","",GQ40/500*100)</f>
        <v>#VALUE!</v>
      </c>
      <c r="GS40" s="32" t="e">
        <f aca="false">IF(GU40="PASS",Ngrade(GR40),"")</f>
        <v>#VALUE!</v>
      </c>
      <c r="GT40" s="33" t="n">
        <f aca="false">ROUND(((GH40*3)+(GJ40*3)+(GL40*3)+(GN40*3)+(GP40*6))/18,2)</f>
        <v>1.2</v>
      </c>
      <c r="GU40" s="34" t="e">
        <f aca="false">remarks5(GH40,GJ40,GL40,GN40,GP40,LEFT(GG$5,6),LEFT(GI$5,6),LEFT(GK$5,6),LEFT(GM$5,6),LEFT(GO$5,6))</f>
        <v>#VALUE!</v>
      </c>
      <c r="GV40" s="38" t="e">
        <f aca="false">STATUS(GT40)</f>
        <v>#VALUE!</v>
      </c>
      <c r="GW40" s="39" t="e">
        <f aca="false">IF(AND(W40="PASS",AM40="PASS",BF40="PASS",BW40="PASS",EV40="PASS",FM40="PASS",GD40="PASS",GU40="PASS"),S40+AI40+BB40+BS40+ER40+FI40+FZ40+GQ40,"")</f>
        <v>#VALUE!</v>
      </c>
      <c r="GX40" s="19" t="e">
        <f aca="false">IF(GW40="","",GW40/4150*100)</f>
        <v>#VALUE!</v>
      </c>
      <c r="GY40" s="39" t="e">
        <f aca="false">IF(HA40="PASS",Ngrade(GX40),"")</f>
        <v>#VALUE!</v>
      </c>
      <c r="GZ40" s="19" t="n">
        <f aca="false">((H40+J40+L40+P40+Z40+AB40+AF40+AQ40+AS40+AU40+AW40+AY40+BA40+BL40+BN40+BP40+BR40+EI40+EM40+EO40+EQ40+EZ40+FB40+FD40+FF40+FH40+FQ40+FS40+FU40+FW40+GH40+GJ40+GL40+GN40)*3+SUM(R40,AD40)*2+SUM(N40,AH40,BJ40,EK40,FY40)*4+SUM(GP40)*6)/132</f>
        <v>1.76439393939394</v>
      </c>
      <c r="HA40" s="19" t="e">
        <f aca="false">IF(GX40="","FAIL","PASS")</f>
        <v>#VALUE!</v>
      </c>
      <c r="HB40" s="19" t="e">
        <f aca="false">STATUS2008(V40,AO40,BH40,EG40,EX40,FO40,GF40,GZ40)</f>
        <v>#VALUE!</v>
      </c>
      <c r="HC40" s="40" t="s">
        <v>167</v>
      </c>
    </row>
    <row r="41" s="8" customFormat="true" ht="21" hidden="false" customHeight="false" outlineLevel="0" collapsed="false">
      <c r="A41" s="25" t="s">
        <v>168</v>
      </c>
      <c r="B41" s="26" t="s">
        <v>169</v>
      </c>
      <c r="C41" s="26" t="s">
        <v>170</v>
      </c>
      <c r="D41" s="41"/>
      <c r="E41" s="28"/>
      <c r="F41" s="42"/>
      <c r="G41" s="30" t="n">
        <v>50</v>
      </c>
      <c r="H41" s="31" t="n">
        <v>1</v>
      </c>
      <c r="I41" s="30" t="n">
        <v>50</v>
      </c>
      <c r="J41" s="31" t="n">
        <v>1</v>
      </c>
      <c r="K41" s="30" t="n">
        <v>50</v>
      </c>
      <c r="L41" s="31" t="n">
        <v>1</v>
      </c>
      <c r="M41" s="30" t="n">
        <v>41</v>
      </c>
      <c r="N41" s="31" t="n">
        <v>0</v>
      </c>
      <c r="O41" s="30" t="n">
        <v>69</v>
      </c>
      <c r="P41" s="31" t="n">
        <v>2.7</v>
      </c>
      <c r="Q41" s="30" t="n">
        <v>28</v>
      </c>
      <c r="R41" s="31" t="n">
        <v>1.6</v>
      </c>
      <c r="S41" s="32" t="e">
        <f aca="false">IF(W41="PASS",G41+I41+K41+M41+O41+Q41,"")</f>
        <v>#VALUE!</v>
      </c>
      <c r="T41" s="33" t="e">
        <f aca="false">IF(S41="","",S41/550*100)</f>
        <v>#VALUE!</v>
      </c>
      <c r="U41" s="32" t="e">
        <f aca="false">IF(W41="PASS",Ngrade(T41),"")</f>
        <v>#VALUE!</v>
      </c>
      <c r="V41" s="33" t="n">
        <f aca="false">ROUND(((H41*3)+(J41*3)+(L41*3)+(N41*4)+(P41*3)+(R41*2))/18,2)</f>
        <v>1.13</v>
      </c>
      <c r="W41" s="34" t="e">
        <f aca="false">remarks5(H41,J41,L41,N41,R41,LEFT(G$5,6),LEFT(I$5,6),LEFT(K$5,6),LEFT(M$5,6),LEFT(Q$5,6))</f>
        <v>#VALUE!</v>
      </c>
      <c r="X41" s="34" t="e">
        <f aca="false">STATUS(V41)</f>
        <v>#VALUE!</v>
      </c>
      <c r="Y41" s="30" t="s">
        <v>70</v>
      </c>
      <c r="Z41" s="31" t="n">
        <v>0</v>
      </c>
      <c r="AA41" s="30" t="s">
        <v>70</v>
      </c>
      <c r="AB41" s="31" t="n">
        <v>0</v>
      </c>
      <c r="AC41" s="30" t="s">
        <v>70</v>
      </c>
      <c r="AD41" s="31" t="n">
        <v>0</v>
      </c>
      <c r="AE41" s="30" t="s">
        <v>70</v>
      </c>
      <c r="AF41" s="31" t="n">
        <v>0</v>
      </c>
      <c r="AG41" s="30" t="s">
        <v>70</v>
      </c>
      <c r="AH41" s="31" t="n">
        <v>0</v>
      </c>
      <c r="AI41" s="32" t="e">
        <f aca="false">IF(AM41="PASS",Y41+AA41+AC41+AE41+AG41,"")</f>
        <v>#VALUE!</v>
      </c>
      <c r="AJ41" s="33" t="e">
        <f aca="false">IF(AI41="","",AI41/500*100)</f>
        <v>#VALUE!</v>
      </c>
      <c r="AK41" s="33" t="e">
        <f aca="false">IF(AM41="PASS",Ngrade(AJ41),"")</f>
        <v>#VALUE!</v>
      </c>
      <c r="AL41" s="33" t="n">
        <f aca="false">ROUND(((Z41*3)+(AB41*3)+(AD41*2)+(AF41*3)+(AH41*4))/15,2)</f>
        <v>0</v>
      </c>
      <c r="AM41" s="35" t="e">
        <f aca="false">remarks5(Z41,AB41,AD41,AF41,AH41,LEFT(Y$5,6),LEFT(AA$5,6),LEFT(AC$5,6),LEFT(AE$5,6),LEFT(AG$5,6))</f>
        <v>#VALUE!</v>
      </c>
      <c r="AN41" s="35" t="e">
        <f aca="false">STATUS(AL41)</f>
        <v>#VALUE!</v>
      </c>
      <c r="AO41" s="36" t="n">
        <f aca="false">(SUM(H41,J41,L41,P41,Z41,AB41,AF41)*3+SUM(N41,AH41)*4+SUM(R41,AD41)*2)/33</f>
        <v>0.615151515151515</v>
      </c>
      <c r="AP41" s="30" t="s">
        <v>70</v>
      </c>
      <c r="AQ41" s="31" t="n">
        <v>0</v>
      </c>
      <c r="AR41" s="30" t="s">
        <v>70</v>
      </c>
      <c r="AS41" s="31" t="n">
        <v>0</v>
      </c>
      <c r="AT41" s="30" t="s">
        <v>70</v>
      </c>
      <c r="AU41" s="31" t="n">
        <v>0</v>
      </c>
      <c r="AV41" s="30" t="s">
        <v>70</v>
      </c>
      <c r="AW41" s="31" t="n">
        <v>0</v>
      </c>
      <c r="AX41" s="30" t="s">
        <v>70</v>
      </c>
      <c r="AY41" s="31" t="n">
        <v>0</v>
      </c>
      <c r="AZ41" s="30" t="s">
        <v>70</v>
      </c>
      <c r="BA41" s="31" t="n">
        <v>0</v>
      </c>
      <c r="BB41" s="32" t="e">
        <f aca="false">IF(BF41="PASS",AP41+AR41+AT41+AV41++AX41+AZ41,"")</f>
        <v>#VALUE!</v>
      </c>
      <c r="BC41" s="33" t="e">
        <f aca="false">IF(BB41="","",BB41/600*100)</f>
        <v>#VALUE!</v>
      </c>
      <c r="BD41" s="32" t="e">
        <f aca="false">IF(BF41="PASS",Ngrade(BC41),"")</f>
        <v>#VALUE!</v>
      </c>
      <c r="BE41" s="33" t="n">
        <f aca="false">ROUND(((AQ41*3)+(AS41*3)+(AU41*3)+(AW41*3)+(AY41*3)+(BA41*3))/18,2)</f>
        <v>0</v>
      </c>
      <c r="BF41" s="34" t="e">
        <f aca="false">remarks6($AQ41,$AS41,$AU41,$AW41,$AY41,$BA41,LEFT($AP$5,6),LEFT($AR$5,6),LEFT($AT$5,6),LEFT($AV$5,6),LEFT($AX$5,6),LEFT($AZ$5,6))</f>
        <v>#VALUE!</v>
      </c>
      <c r="BG41" s="34" t="e">
        <f aca="false">STATUS(BE41)</f>
        <v>#VALUE!</v>
      </c>
      <c r="BH41" s="36" t="n">
        <f aca="false">(SUM(H41,J41,L41,P41,Z41,AB41,AF41,AQ41,AS41,AU41,AW41,AY41,BA41)*3+SUM(N41,AH41)*4+SUM(R41,AD41)*2)/51</f>
        <v>0.398039215686275</v>
      </c>
      <c r="BI41" s="30" t="s">
        <v>70</v>
      </c>
      <c r="BJ41" s="31" t="n">
        <v>0</v>
      </c>
      <c r="BK41" s="30" t="s">
        <v>70</v>
      </c>
      <c r="BL41" s="31" t="n">
        <v>0</v>
      </c>
      <c r="BM41" s="30" t="s">
        <v>70</v>
      </c>
      <c r="BN41" s="31" t="n">
        <v>0</v>
      </c>
      <c r="BO41" s="30" t="s">
        <v>70</v>
      </c>
      <c r="BP41" s="31" t="n">
        <v>0</v>
      </c>
      <c r="BQ41" s="30" t="s">
        <v>70</v>
      </c>
      <c r="BR41" s="31" t="n">
        <v>0</v>
      </c>
      <c r="BS41" s="32" t="e">
        <f aca="false">IF(BW41="PASS",BI41+BK41+BM41+BO41+BQ41,"")</f>
        <v>#VALUE!</v>
      </c>
      <c r="BT41" s="33" t="e">
        <f aca="false">IF(BS41="","",BS41/500*100)</f>
        <v>#VALUE!</v>
      </c>
      <c r="BU41" s="32" t="e">
        <f aca="false">IF(BW41="PASS",Ngrade(BT41),"")</f>
        <v>#VALUE!</v>
      </c>
      <c r="BV41" s="33" t="n">
        <f aca="false">ROUND(((BJ41*4)+(BL41*3)+(BN41*3)+(BP41*3)+(BR41*3))/16,2)</f>
        <v>0</v>
      </c>
      <c r="BW41" s="34" t="e">
        <f aca="false">remarks5(BJ41,BL41,BN41,BP41,BR41,LEFT(BI$5,6),LEFT(BK$5,6),LEFT(BM$5,6),LEFT(BO$5,6),LEFT(BQ$5,6))</f>
        <v>#VALUE!</v>
      </c>
      <c r="BX41" s="30"/>
      <c r="BY41" s="31"/>
      <c r="BZ41" s="30"/>
      <c r="CA41" s="31"/>
      <c r="CB41" s="30"/>
      <c r="CC41" s="31"/>
      <c r="CD41" s="30"/>
      <c r="CE41" s="31"/>
      <c r="CF41" s="30"/>
      <c r="CG41" s="31"/>
      <c r="CH41" s="30"/>
      <c r="CI41" s="31"/>
      <c r="CJ41" s="32" t="e">
        <f aca="false">IF(CN41="PASS",BX41+BZ41+CB41+CD41+CF41+CH41,"")</f>
        <v>#REF!</v>
      </c>
      <c r="CK41" s="37" t="e">
        <f aca="false">IF(CJ41="","",CJ41/600*100)</f>
        <v>#REF!</v>
      </c>
      <c r="CL41" s="32" t="e">
        <f aca="false">IF(CN41="PASS",Ngrade(CK41),"")</f>
        <v>#REF!</v>
      </c>
      <c r="CM41" s="33" t="e">
        <f aca="false">IF(CJ41="","",((BY41)*3+(CA41)*3+(CC41)*3+(CE41)*3+(CG41)*3+(CI41)*3)/18)</f>
        <v>#REF!</v>
      </c>
      <c r="CN41" s="34" t="e">
        <f aca="false">remarks6(BY41,CA41,CC41,CE41,CG41,CI41,LEFT($G$5,6),LEFT($I$5,6),LEFT($K$5,6),LEFT($M$5,6),LEFT($O$5,6),LEFT(#REF!,6))</f>
        <v>#REF!</v>
      </c>
      <c r="CO41" s="30"/>
      <c r="CP41" s="31"/>
      <c r="CQ41" s="30"/>
      <c r="CR41" s="31"/>
      <c r="CS41" s="30"/>
      <c r="CT41" s="31"/>
      <c r="CU41" s="30"/>
      <c r="CV41" s="31"/>
      <c r="CW41" s="30"/>
      <c r="CX41" s="31"/>
      <c r="CY41" s="32" t="e">
        <f aca="false">IF(DC41="PASS",CO41+CQ41+CS41+CU41+CW41,"")</f>
        <v>#VALUE!</v>
      </c>
      <c r="CZ41" s="37" t="e">
        <f aca="false">IF(CY41="","",CY41/500*100)</f>
        <v>#VALUE!</v>
      </c>
      <c r="DA41" s="32" t="e">
        <f aca="false">IF(DC41="PASS",Ngrade(CZ41),"")</f>
        <v>#VALUE!</v>
      </c>
      <c r="DB41" s="33" t="e">
        <f aca="false">IF(CY41="","",((CP41)*3+(CR41)*3+(CT41)*3+(CV41)*3+(CX41)*3)/15)</f>
        <v>#VALUE!</v>
      </c>
      <c r="DC41" s="34" t="e">
        <f aca="false">remarks5(CP41,CR41,CT41,CV41,CX41,LEFT(CO$5,6),LEFT(CQ$5,6),LEFT(CS$5,6),LEFT(CU$5,6),LEFT(CW$5,6))</f>
        <v>#VALUE!</v>
      </c>
      <c r="DD41" s="30"/>
      <c r="DE41" s="31"/>
      <c r="DF41" s="30"/>
      <c r="DG41" s="31"/>
      <c r="DH41" s="30"/>
      <c r="DI41" s="31"/>
      <c r="DJ41" s="30"/>
      <c r="DK41" s="31"/>
      <c r="DL41" s="32" t="e">
        <f aca="false">IF(DP41="PASS",DD41+DF41+DH41+DJ41,"")</f>
        <v>#VALUE!</v>
      </c>
      <c r="DM41" s="37" t="e">
        <f aca="false">IF(DL41="","",DL41/400*100)</f>
        <v>#VALUE!</v>
      </c>
      <c r="DN41" s="32" t="e">
        <f aca="false">IF(DP41="PASS",Ngrade(DM41),"")</f>
        <v>#VALUE!</v>
      </c>
      <c r="DO41" s="33" t="e">
        <f aca="false">IF(DL41="","",((DE41)*3+(DG41)*3+(DI41)*3+(DK41)*3)/12)</f>
        <v>#VALUE!</v>
      </c>
      <c r="DP41" s="34" t="e">
        <f aca="false">remark4(DE41,DG41,DI41,DK41,LEFT(DD$5,6),LEFT(DF$5,6),LEFT(DH$5,6),LEFT(DJ$5,6))</f>
        <v>#VALUE!</v>
      </c>
      <c r="DQ41" s="30"/>
      <c r="DR41" s="31"/>
      <c r="DS41" s="30"/>
      <c r="DT41" s="31"/>
      <c r="DU41" s="30"/>
      <c r="DV41" s="31"/>
      <c r="DW41" s="30"/>
      <c r="DX41" s="31"/>
      <c r="DY41" s="30"/>
      <c r="DZ41" s="31"/>
      <c r="EA41" s="32" t="e">
        <f aca="false">IF(EE41="PASS",DQ41+DS41+DU41+DW41+DY41,"")</f>
        <v>#VALUE!</v>
      </c>
      <c r="EB41" s="37" t="e">
        <f aca="false">IF(EA41="","",EA41/500*100)</f>
        <v>#VALUE!</v>
      </c>
      <c r="EC41" s="32" t="e">
        <f aca="false">IF(EE41="PASS",Ngrade(EB41),"")</f>
        <v>#VALUE!</v>
      </c>
      <c r="ED41" s="33" t="e">
        <f aca="false">IF(EA41="","",((DR41)*3+(DT41)*3+(DV41)*3+(DX41)*3+(DZ41)*6)/18)</f>
        <v>#VALUE!</v>
      </c>
      <c r="EE41" s="34" t="e">
        <f aca="false">remarks5(DR41,DT41,DV41,DX41,DZ41,LEFT(DQ$5,6),LEFT(DS$5,6),LEFT(DU$5,6),LEFT(DW$5,6),LEFT(DY$5,6))</f>
        <v>#VALUE!</v>
      </c>
      <c r="EF41" s="34" t="e">
        <f aca="false">STATUS(BV41)</f>
        <v>#VALUE!</v>
      </c>
      <c r="EG41" s="36" t="n">
        <f aca="false">(SUM(H41,J41,L41,P41,Z41,AB41,AF41,AQ41,AS41,AU41,AW41,AY41,BA41,BL41,BN41,BP41,BR41)*3+SUM(N41,AH41,BJ41)*4+SUM(R41,AD41)*2)/67</f>
        <v>0.302985074626866</v>
      </c>
      <c r="EH41" s="30" t="s">
        <v>70</v>
      </c>
      <c r="EI41" s="31" t="n">
        <v>0</v>
      </c>
      <c r="EJ41" s="30" t="s">
        <v>70</v>
      </c>
      <c r="EK41" s="31" t="n">
        <v>0</v>
      </c>
      <c r="EL41" s="30" t="s">
        <v>70</v>
      </c>
      <c r="EM41" s="31" t="n">
        <v>0</v>
      </c>
      <c r="EN41" s="30" t="s">
        <v>70</v>
      </c>
      <c r="EO41" s="31" t="n">
        <v>0</v>
      </c>
      <c r="EP41" s="30" t="s">
        <v>70</v>
      </c>
      <c r="EQ41" s="31" t="n">
        <v>0</v>
      </c>
      <c r="ER41" s="32" t="e">
        <f aca="false">IF(EV41="PASS",EH41+EJ41+EL41+EN41+EP41,"")</f>
        <v>#VALUE!</v>
      </c>
      <c r="ES41" s="33" t="e">
        <f aca="false">IF(ER41="","",ER41/500*100)</f>
        <v>#VALUE!</v>
      </c>
      <c r="ET41" s="32" t="e">
        <f aca="false">IF(EV41="PASS",Ngrade(ES41),"")</f>
        <v>#VALUE!</v>
      </c>
      <c r="EU41" s="33" t="n">
        <f aca="false">ROUND(((EI41*3)+(EK41*4)+(EM41*3)+(EO41*3)+(EQ41*3))/16,2)</f>
        <v>0</v>
      </c>
      <c r="EV41" s="34" t="e">
        <f aca="false">remarks5(EI41,EK41,EM41,EO41,EQ41,LEFT(EH$5,6),LEFT(EJ$5,6),LEFT(EL$5,6),LEFT(EN$5,6),LEFT(EP$5,6))</f>
        <v>#VALUE!</v>
      </c>
      <c r="EW41" s="38" t="e">
        <f aca="false">STATUS(EU41)</f>
        <v>#VALUE!</v>
      </c>
      <c r="EX41" s="36" t="n">
        <f aca="false">((H41+J41+L41+P41+Z41+AB41+AF41+AQ41+AS41+AU41+AW41+AY41+BA41+BL41+BN41+BP41+BR41+EI41+EM41+EO41+EQ41)*3+SUM(R41,AD41)*2+SUM(N41,AH41,BJ41,EK41)*4)/83</f>
        <v>0.244578313253012</v>
      </c>
      <c r="EY41" s="30" t="s">
        <v>70</v>
      </c>
      <c r="EZ41" s="31" t="n">
        <v>0</v>
      </c>
      <c r="FA41" s="30" t="s">
        <v>70</v>
      </c>
      <c r="FB41" s="31" t="n">
        <v>0</v>
      </c>
      <c r="FC41" s="30" t="s">
        <v>70</v>
      </c>
      <c r="FD41" s="31" t="n">
        <v>0</v>
      </c>
      <c r="FE41" s="30" t="s">
        <v>70</v>
      </c>
      <c r="FF41" s="31" t="n">
        <v>0</v>
      </c>
      <c r="FG41" s="30" t="s">
        <v>70</v>
      </c>
      <c r="FH41" s="31" t="n">
        <v>0</v>
      </c>
      <c r="FI41" s="32" t="e">
        <f aca="false">IF(FM41="PASS",EY41+FA41+FC41+FE41+FG41,"")</f>
        <v>#VALUE!</v>
      </c>
      <c r="FJ41" s="33" t="e">
        <f aca="false">IF(FI41="","",FI41/500*100)</f>
        <v>#VALUE!</v>
      </c>
      <c r="FK41" s="32" t="e">
        <f aca="false">IF(FM41="PASS",Ngrade(FJ41),"")</f>
        <v>#VALUE!</v>
      </c>
      <c r="FL41" s="33" t="n">
        <f aca="false">ROUND(((EZ41*3)+(FB41*3)+(FD41*3)+(FF41*3)+(FH41*3))/15,2)</f>
        <v>0</v>
      </c>
      <c r="FM41" s="34" t="e">
        <f aca="false">remarks5(EZ41,FB41,FD41,FF41,FH41,LEFT(EY$5,6),LEFT(FA$5,6),LEFT(FC$5,6),LEFT(FE$5,6),LEFT(FG$5,6))</f>
        <v>#VALUE!</v>
      </c>
      <c r="FN41" s="38" t="e">
        <f aca="false">STATUS(FL41)</f>
        <v>#VALUE!</v>
      </c>
      <c r="FO41" s="36" t="n">
        <f aca="false">((H41+J41+L41+P41+Z41+AB41+AF41+AQ41+AS41+AU41+AW41+AY41+BA41+BL41+BN41+BP41+BR41+EI41+EM41+EO41+EQ41+EZ41+FB41+FD41+FF41+FH41)*3+SUM(R41,AD41)*2+SUM(N41,AH41,BJ41,EK41)*4)/98</f>
        <v>0.207142857142857</v>
      </c>
      <c r="FP41" s="30" t="s">
        <v>70</v>
      </c>
      <c r="FQ41" s="31" t="n">
        <v>0</v>
      </c>
      <c r="FR41" s="30" t="s">
        <v>70</v>
      </c>
      <c r="FS41" s="31" t="n">
        <v>0</v>
      </c>
      <c r="FT41" s="30" t="s">
        <v>70</v>
      </c>
      <c r="FU41" s="31" t="n">
        <v>0</v>
      </c>
      <c r="FV41" s="30" t="s">
        <v>70</v>
      </c>
      <c r="FW41" s="31" t="n">
        <v>0</v>
      </c>
      <c r="FX41" s="30" t="s">
        <v>70</v>
      </c>
      <c r="FY41" s="31" t="n">
        <v>0</v>
      </c>
      <c r="FZ41" s="32" t="e">
        <f aca="false">IF(GD41="PASS",FP41+FR41+FT41+FV41+FX41,"")</f>
        <v>#VALUE!</v>
      </c>
      <c r="GA41" s="33" t="e">
        <f aca="false">IF(FZ41="","",FZ41/500*100)</f>
        <v>#VALUE!</v>
      </c>
      <c r="GB41" s="32" t="e">
        <f aca="false">IF(GD41="PASS",Ngrade(GA41),"")</f>
        <v>#VALUE!</v>
      </c>
      <c r="GC41" s="33" t="n">
        <f aca="false">ROUND(((FQ41*3)+(FS41*3)+(FU41*3)+(FW41*3)+(FY41*4))/16,2)</f>
        <v>0</v>
      </c>
      <c r="GD41" s="34" t="e">
        <f aca="false">remarks5(FQ41,FS41,FU41,FW41,FY41,LEFT(FP$5,6),LEFT(FR$5,6),LEFT(FT$5,6),LEFT(FV$5,6),LEFT(FX$5,6))</f>
        <v>#VALUE!</v>
      </c>
      <c r="GE41" s="38" t="e">
        <f aca="false">STATUS(GC41)</f>
        <v>#VALUE!</v>
      </c>
      <c r="GF41" s="36" t="n">
        <f aca="false">((H41+J41+L41+P41+Z41+AB41+AF41+AQ41+AS41+AU41+AW41+AY41+BA41+BL41+BN41+BP41+BR41+EI41+EM41+EO41+EQ41+EZ41+FB41+FD41+FF41+FH41+FQ41+FS41+FU41+FW41)*3+SUM(R41,AD41)*2+SUM(N41,AH41,BJ41,EK41,FY41)*4)/114</f>
        <v>0.178070175438597</v>
      </c>
      <c r="GG41" s="30" t="s">
        <v>70</v>
      </c>
      <c r="GH41" s="31" t="n">
        <v>0</v>
      </c>
      <c r="GI41" s="30" t="s">
        <v>70</v>
      </c>
      <c r="GJ41" s="31" t="n">
        <v>0</v>
      </c>
      <c r="GK41" s="30" t="s">
        <v>70</v>
      </c>
      <c r="GL41" s="31" t="n">
        <v>0</v>
      </c>
      <c r="GM41" s="30" t="s">
        <v>70</v>
      </c>
      <c r="GN41" s="31" t="n">
        <v>0</v>
      </c>
      <c r="GO41" s="30" t="s">
        <v>70</v>
      </c>
      <c r="GP41" s="31" t="n">
        <v>0</v>
      </c>
      <c r="GQ41" s="32" t="e">
        <f aca="false">IF(GU41="PASS",GG41+GI41+GK41+GM41+GO41,"")</f>
        <v>#VALUE!</v>
      </c>
      <c r="GR41" s="33" t="e">
        <f aca="false">IF(GQ41="","",GQ41/500*100)</f>
        <v>#VALUE!</v>
      </c>
      <c r="GS41" s="32" t="e">
        <f aca="false">IF(GU41="PASS",Ngrade(GR41),"")</f>
        <v>#VALUE!</v>
      </c>
      <c r="GT41" s="33" t="n">
        <f aca="false">ROUND(((GH41*3)+(GJ41*3)+(GL41*3)+(GN41*3)+(GP41*6))/18,2)</f>
        <v>0</v>
      </c>
      <c r="GU41" s="34" t="e">
        <f aca="false">remarks5(GH41,GJ41,GL41,GN41,GP41,LEFT(GG$5,6),LEFT(GI$5,6),LEFT(GK$5,6),LEFT(GM$5,6),LEFT(GO$5,6))</f>
        <v>#VALUE!</v>
      </c>
      <c r="GV41" s="38" t="e">
        <f aca="false">STATUS(GT41)</f>
        <v>#VALUE!</v>
      </c>
      <c r="GW41" s="39" t="e">
        <f aca="false">IF(AND(W41="PASS",AM41="PASS",BF41="PASS",BW41="PASS",EV41="PASS",FM41="PASS",GD41="PASS",GU41="PASS"),S41+AI41+BB41+BS41+ER41+FI41+FZ41+GQ41,"")</f>
        <v>#VALUE!</v>
      </c>
      <c r="GX41" s="19" t="e">
        <f aca="false">IF(GW41="","",GW41/4150*100)</f>
        <v>#VALUE!</v>
      </c>
      <c r="GY41" s="39" t="e">
        <f aca="false">IF(HA41="PASS",Ngrade(GX41),"")</f>
        <v>#VALUE!</v>
      </c>
      <c r="GZ41" s="19" t="n">
        <f aca="false">((H41+J41+L41+P41+Z41+AB41+AF41+AQ41+AS41+AU41+AW41+AY41+BA41+BL41+BN41+BP41+BR41+EI41+EM41+EO41+EQ41+EZ41+FB41+FD41+FF41+FH41+FQ41+FS41+FU41+FW41+GH41+GJ41+GL41+GN41)*3+SUM(R41,AD41)*2+SUM(N41,AH41,BJ41,EK41,FY41)*4+SUM(GP41)*6)/132</f>
        <v>0.153787878787879</v>
      </c>
      <c r="HA41" s="19" t="e">
        <f aca="false">IF(GX41="","FAIL","PASS")</f>
        <v>#VALUE!</v>
      </c>
      <c r="HB41" s="19" t="e">
        <f aca="false">STATUS2008(V41,AO41,BH41,EG41,EX41,FO41,GF41,GZ41)</f>
        <v>#VALUE!</v>
      </c>
      <c r="HC41" s="40" t="s">
        <v>71</v>
      </c>
    </row>
    <row r="42" s="8" customFormat="true" ht="21" hidden="false" customHeight="false" outlineLevel="0" collapsed="false">
      <c r="A42" s="25" t="s">
        <v>171</v>
      </c>
      <c r="B42" s="26" t="s">
        <v>172</v>
      </c>
      <c r="C42" s="26" t="s">
        <v>173</v>
      </c>
      <c r="D42" s="41"/>
      <c r="E42" s="28"/>
      <c r="F42" s="42"/>
      <c r="G42" s="30" t="n">
        <v>50</v>
      </c>
      <c r="H42" s="31" t="n">
        <v>1</v>
      </c>
      <c r="I42" s="30" t="n">
        <v>55</v>
      </c>
      <c r="J42" s="31" t="n">
        <v>1.5</v>
      </c>
      <c r="K42" s="30" t="n">
        <v>50</v>
      </c>
      <c r="L42" s="31" t="n">
        <v>1</v>
      </c>
      <c r="M42" s="30" t="n">
        <v>36</v>
      </c>
      <c r="N42" s="31" t="n">
        <v>0</v>
      </c>
      <c r="O42" s="30" t="n">
        <v>54</v>
      </c>
      <c r="P42" s="31" t="n">
        <v>1.4</v>
      </c>
      <c r="Q42" s="30" t="n">
        <v>41</v>
      </c>
      <c r="R42" s="31" t="n">
        <v>3.6</v>
      </c>
      <c r="S42" s="32" t="e">
        <f aca="false">IF(W42="PASS",G42+I42+K42+M42+O42+Q42,"")</f>
        <v>#VALUE!</v>
      </c>
      <c r="T42" s="33" t="e">
        <f aca="false">IF(S42="","",S42/550*100)</f>
        <v>#VALUE!</v>
      </c>
      <c r="U42" s="32" t="e">
        <f aca="false">IF(W42="PASS",Ngrade(T42),"")</f>
        <v>#VALUE!</v>
      </c>
      <c r="V42" s="33" t="n">
        <f aca="false">ROUND(((H42*3)+(J42*3)+(L42*3)+(N42*4)+(P42*3)+(R42*2))/18,2)</f>
        <v>1.22</v>
      </c>
      <c r="W42" s="34" t="e">
        <f aca="false">remarks5(H42,J42,L42,N42,R42,LEFT(G$5,6),LEFT(I$5,6),LEFT(K$5,6),LEFT(M$5,6),LEFT(Q$5,6))</f>
        <v>#VALUE!</v>
      </c>
      <c r="X42" s="34" t="e">
        <f aca="false">STATUS(V42)</f>
        <v>#VALUE!</v>
      </c>
      <c r="Y42" s="30" t="s">
        <v>70</v>
      </c>
      <c r="Z42" s="31" t="n">
        <v>0</v>
      </c>
      <c r="AA42" s="30" t="s">
        <v>70</v>
      </c>
      <c r="AB42" s="31" t="n">
        <v>0</v>
      </c>
      <c r="AC42" s="30" t="s">
        <v>70</v>
      </c>
      <c r="AD42" s="31" t="n">
        <v>0</v>
      </c>
      <c r="AE42" s="30" t="s">
        <v>70</v>
      </c>
      <c r="AF42" s="31" t="n">
        <v>0</v>
      </c>
      <c r="AG42" s="30" t="s">
        <v>70</v>
      </c>
      <c r="AH42" s="31" t="n">
        <v>0</v>
      </c>
      <c r="AI42" s="32" t="e">
        <f aca="false">IF(AM42="PASS",Y42+AA42+AC42+AE42+AG42,"")</f>
        <v>#VALUE!</v>
      </c>
      <c r="AJ42" s="33" t="e">
        <f aca="false">IF(AI42="","",AI42/500*100)</f>
        <v>#VALUE!</v>
      </c>
      <c r="AK42" s="33" t="e">
        <f aca="false">IF(AM42="PASS",Ngrade(AJ42),"")</f>
        <v>#VALUE!</v>
      </c>
      <c r="AL42" s="33" t="n">
        <f aca="false">ROUND(((Z42*3)+(AB42*3)+(AD42*2)+(AF42*3)+(AH42*4))/15,2)</f>
        <v>0</v>
      </c>
      <c r="AM42" s="35" t="e">
        <f aca="false">remarks5(Z42,AB42,AD42,AF42,AH42,LEFT(Y$5,6),LEFT(AA$5,6),LEFT(AC$5,6),LEFT(AE$5,6),LEFT(AG$5,6))</f>
        <v>#VALUE!</v>
      </c>
      <c r="AN42" s="35" t="e">
        <f aca="false">STATUS(AL42)</f>
        <v>#VALUE!</v>
      </c>
      <c r="AO42" s="36" t="n">
        <f aca="false">(SUM(H42,J42,L42,P42,Z42,AB42,AF42)*3+SUM(N42,AH42)*4+SUM(R42,AD42)*2)/33</f>
        <v>0.663636363636364</v>
      </c>
      <c r="AP42" s="30" t="s">
        <v>70</v>
      </c>
      <c r="AQ42" s="31" t="n">
        <v>0</v>
      </c>
      <c r="AR42" s="30" t="s">
        <v>70</v>
      </c>
      <c r="AS42" s="31" t="n">
        <v>0</v>
      </c>
      <c r="AT42" s="30" t="s">
        <v>70</v>
      </c>
      <c r="AU42" s="31" t="n">
        <v>0</v>
      </c>
      <c r="AV42" s="30" t="s">
        <v>70</v>
      </c>
      <c r="AW42" s="31" t="n">
        <v>0</v>
      </c>
      <c r="AX42" s="30" t="s">
        <v>70</v>
      </c>
      <c r="AY42" s="31" t="n">
        <v>0</v>
      </c>
      <c r="AZ42" s="30" t="s">
        <v>70</v>
      </c>
      <c r="BA42" s="31" t="n">
        <v>0</v>
      </c>
      <c r="BB42" s="32" t="e">
        <f aca="false">IF(BF42="PASS",AP42+AR42+AT42+AV42++AX42+AZ42,"")</f>
        <v>#VALUE!</v>
      </c>
      <c r="BC42" s="33" t="e">
        <f aca="false">IF(BB42="","",BB42/600*100)</f>
        <v>#VALUE!</v>
      </c>
      <c r="BD42" s="32" t="e">
        <f aca="false">IF(BF42="PASS",Ngrade(BC42),"")</f>
        <v>#VALUE!</v>
      </c>
      <c r="BE42" s="33" t="n">
        <f aca="false">ROUND(((AQ42*3)+(AS42*3)+(AU42*3)+(AW42*3)+(AY42*3)+(BA42*3))/18,2)</f>
        <v>0</v>
      </c>
      <c r="BF42" s="34" t="e">
        <f aca="false">remarks6($AQ42,$AS42,$AU42,$AW42,$AY42,$BA42,LEFT($AP$5,6),LEFT($AR$5,6),LEFT($AT$5,6),LEFT($AV$5,6),LEFT($AX$5,6),LEFT($AZ$5,6))</f>
        <v>#VALUE!</v>
      </c>
      <c r="BG42" s="34" t="e">
        <f aca="false">STATUS(BE42)</f>
        <v>#VALUE!</v>
      </c>
      <c r="BH42" s="36" t="n">
        <f aca="false">(SUM(H42,J42,L42,P42,Z42,AB42,AF42,AQ42,AS42,AU42,AW42,AY42,BA42)*3+SUM(N42,AH42)*4+SUM(R42,AD42)*2)/51</f>
        <v>0.429411764705882</v>
      </c>
      <c r="BI42" s="30" t="s">
        <v>70</v>
      </c>
      <c r="BJ42" s="31" t="n">
        <v>0</v>
      </c>
      <c r="BK42" s="30" t="s">
        <v>70</v>
      </c>
      <c r="BL42" s="31" t="n">
        <v>0</v>
      </c>
      <c r="BM42" s="30" t="s">
        <v>70</v>
      </c>
      <c r="BN42" s="31" t="n">
        <v>0</v>
      </c>
      <c r="BO42" s="30" t="s">
        <v>70</v>
      </c>
      <c r="BP42" s="31" t="n">
        <v>0</v>
      </c>
      <c r="BQ42" s="30" t="s">
        <v>70</v>
      </c>
      <c r="BR42" s="31" t="n">
        <v>0</v>
      </c>
      <c r="BS42" s="32" t="e">
        <f aca="false">IF(BW42="PASS",BI42+BK42+BM42+BO42+BQ42,"")</f>
        <v>#VALUE!</v>
      </c>
      <c r="BT42" s="33" t="e">
        <f aca="false">IF(BS42="","",BS42/500*100)</f>
        <v>#VALUE!</v>
      </c>
      <c r="BU42" s="32" t="e">
        <f aca="false">IF(BW42="PASS",Ngrade(BT42),"")</f>
        <v>#VALUE!</v>
      </c>
      <c r="BV42" s="33" t="n">
        <f aca="false">ROUND(((BJ42*4)+(BL42*3)+(BN42*3)+(BP42*3)+(BR42*3))/16,2)</f>
        <v>0</v>
      </c>
      <c r="BW42" s="34" t="e">
        <f aca="false">remarks5(BJ42,BL42,BN42,BP42,BR42,LEFT(BI$5,6),LEFT(BK$5,6),LEFT(BM$5,6),LEFT(BO$5,6),LEFT(BQ$5,6))</f>
        <v>#VALUE!</v>
      </c>
      <c r="BX42" s="30"/>
      <c r="BY42" s="31"/>
      <c r="BZ42" s="30"/>
      <c r="CA42" s="31"/>
      <c r="CB42" s="30"/>
      <c r="CC42" s="31"/>
      <c r="CD42" s="30"/>
      <c r="CE42" s="31"/>
      <c r="CF42" s="30"/>
      <c r="CG42" s="31"/>
      <c r="CH42" s="30"/>
      <c r="CI42" s="31"/>
      <c r="CJ42" s="32" t="e">
        <f aca="false">IF(CN42="PASS",BX42+BZ42+CB42+CD42+CF42+CH42,"")</f>
        <v>#REF!</v>
      </c>
      <c r="CK42" s="37" t="e">
        <f aca="false">IF(CJ42="","",CJ42/600*100)</f>
        <v>#REF!</v>
      </c>
      <c r="CL42" s="32" t="e">
        <f aca="false">IF(CN42="PASS",Ngrade(CK42),"")</f>
        <v>#REF!</v>
      </c>
      <c r="CM42" s="33" t="e">
        <f aca="false">IF(CJ42="","",((BY42)*3+(CA42)*3+(CC42)*3+(CE42)*3+(CG42)*3+(CI42)*3)/18)</f>
        <v>#REF!</v>
      </c>
      <c r="CN42" s="34" t="e">
        <f aca="false">remarks6(BY42,CA42,CC42,CE42,CG42,CI42,LEFT($G$5,6),LEFT($I$5,6),LEFT($K$5,6),LEFT($M$5,6),LEFT($O$5,6),LEFT(#REF!,6))</f>
        <v>#REF!</v>
      </c>
      <c r="CO42" s="30"/>
      <c r="CP42" s="31"/>
      <c r="CQ42" s="30"/>
      <c r="CR42" s="31"/>
      <c r="CS42" s="30"/>
      <c r="CT42" s="31"/>
      <c r="CU42" s="30"/>
      <c r="CV42" s="31"/>
      <c r="CW42" s="30"/>
      <c r="CX42" s="31"/>
      <c r="CY42" s="32" t="e">
        <f aca="false">IF(DC42="PASS",CO42+CQ42+CS42+CU42+CW42,"")</f>
        <v>#VALUE!</v>
      </c>
      <c r="CZ42" s="37" t="e">
        <f aca="false">IF(CY42="","",CY42/500*100)</f>
        <v>#VALUE!</v>
      </c>
      <c r="DA42" s="32" t="e">
        <f aca="false">IF(DC42="PASS",Ngrade(CZ42),"")</f>
        <v>#VALUE!</v>
      </c>
      <c r="DB42" s="33" t="e">
        <f aca="false">IF(CY42="","",((CP42)*3+(CR42)*3+(CT42)*3+(CV42)*3+(CX42)*3)/15)</f>
        <v>#VALUE!</v>
      </c>
      <c r="DC42" s="34" t="e">
        <f aca="false">remarks5(CP42,CR42,CT42,CV42,CX42,LEFT(CO$5,6),LEFT(CQ$5,6),LEFT(CS$5,6),LEFT(CU$5,6),LEFT(CW$5,6))</f>
        <v>#VALUE!</v>
      </c>
      <c r="DD42" s="30"/>
      <c r="DE42" s="31"/>
      <c r="DF42" s="30"/>
      <c r="DG42" s="31"/>
      <c r="DH42" s="30"/>
      <c r="DI42" s="31"/>
      <c r="DJ42" s="30"/>
      <c r="DK42" s="31"/>
      <c r="DL42" s="32" t="e">
        <f aca="false">IF(DP42="PASS",DD42+DF42+DH42+DJ42,"")</f>
        <v>#VALUE!</v>
      </c>
      <c r="DM42" s="37" t="e">
        <f aca="false">IF(DL42="","",DL42/400*100)</f>
        <v>#VALUE!</v>
      </c>
      <c r="DN42" s="32" t="e">
        <f aca="false">IF(DP42="PASS",Ngrade(DM42),"")</f>
        <v>#VALUE!</v>
      </c>
      <c r="DO42" s="33" t="e">
        <f aca="false">IF(DL42="","",((DE42)*3+(DG42)*3+(DI42)*3+(DK42)*3)/12)</f>
        <v>#VALUE!</v>
      </c>
      <c r="DP42" s="34" t="e">
        <f aca="false">remark4(DE42,DG42,DI42,DK42,LEFT(DD$5,6),LEFT(DF$5,6),LEFT(DH$5,6),LEFT(DJ$5,6))</f>
        <v>#VALUE!</v>
      </c>
      <c r="DQ42" s="30"/>
      <c r="DR42" s="31"/>
      <c r="DS42" s="30"/>
      <c r="DT42" s="31"/>
      <c r="DU42" s="30"/>
      <c r="DV42" s="31"/>
      <c r="DW42" s="30"/>
      <c r="DX42" s="31"/>
      <c r="DY42" s="30"/>
      <c r="DZ42" s="31"/>
      <c r="EA42" s="32" t="e">
        <f aca="false">IF(EE42="PASS",DQ42+DS42+DU42+DW42+DY42,"")</f>
        <v>#VALUE!</v>
      </c>
      <c r="EB42" s="37" t="e">
        <f aca="false">IF(EA42="","",EA42/500*100)</f>
        <v>#VALUE!</v>
      </c>
      <c r="EC42" s="32" t="e">
        <f aca="false">IF(EE42="PASS",Ngrade(EB42),"")</f>
        <v>#VALUE!</v>
      </c>
      <c r="ED42" s="33" t="e">
        <f aca="false">IF(EA42="","",((DR42)*3+(DT42)*3+(DV42)*3+(DX42)*3+(DZ42)*6)/18)</f>
        <v>#VALUE!</v>
      </c>
      <c r="EE42" s="34" t="e">
        <f aca="false">remarks5(DR42,DT42,DV42,DX42,DZ42,LEFT(DQ$5,6),LEFT(DS$5,6),LEFT(DU$5,6),LEFT(DW$5,6),LEFT(DY$5,6))</f>
        <v>#VALUE!</v>
      </c>
      <c r="EF42" s="34" t="e">
        <f aca="false">STATUS(BV42)</f>
        <v>#VALUE!</v>
      </c>
      <c r="EG42" s="36" t="n">
        <f aca="false">(SUM(H42,J42,L42,P42,Z42,AB42,AF42,AQ42,AS42,AU42,AW42,AY42,BA42,BL42,BN42,BP42,BR42)*3+SUM(N42,AH42,BJ42)*4+SUM(R42,AD42)*2)/67</f>
        <v>0.326865671641791</v>
      </c>
      <c r="EH42" s="30" t="s">
        <v>70</v>
      </c>
      <c r="EI42" s="31" t="n">
        <v>0</v>
      </c>
      <c r="EJ42" s="30" t="s">
        <v>70</v>
      </c>
      <c r="EK42" s="31" t="n">
        <v>0</v>
      </c>
      <c r="EL42" s="30" t="s">
        <v>70</v>
      </c>
      <c r="EM42" s="31" t="n">
        <v>0</v>
      </c>
      <c r="EN42" s="30" t="s">
        <v>70</v>
      </c>
      <c r="EO42" s="31" t="n">
        <v>0</v>
      </c>
      <c r="EP42" s="30" t="s">
        <v>70</v>
      </c>
      <c r="EQ42" s="31" t="n">
        <v>0</v>
      </c>
      <c r="ER42" s="32" t="e">
        <f aca="false">IF(EV42="PASS",EH42+EJ42+EL42+EN42+EP42,"")</f>
        <v>#VALUE!</v>
      </c>
      <c r="ES42" s="33" t="e">
        <f aca="false">IF(ER42="","",ER42/500*100)</f>
        <v>#VALUE!</v>
      </c>
      <c r="ET42" s="32" t="e">
        <f aca="false">IF(EV42="PASS",Ngrade(ES42),"")</f>
        <v>#VALUE!</v>
      </c>
      <c r="EU42" s="33" t="n">
        <f aca="false">ROUND(((EI42*3)+(EK42*4)+(EM42*3)+(EO42*3)+(EQ42*3))/16,2)</f>
        <v>0</v>
      </c>
      <c r="EV42" s="34" t="e">
        <f aca="false">remarks5(EI42,EK42,EM42,EO42,EQ42,LEFT(EH$5,6),LEFT(EJ$5,6),LEFT(EL$5,6),LEFT(EN$5,6),LEFT(EP$5,6))</f>
        <v>#VALUE!</v>
      </c>
      <c r="EW42" s="38" t="e">
        <f aca="false">STATUS(EU42)</f>
        <v>#VALUE!</v>
      </c>
      <c r="EX42" s="36" t="n">
        <f aca="false">((H42+J42+L42+P42+Z42+AB42+AF42+AQ42+AS42+AU42+AW42+AY42+BA42+BL42+BN42+BP42+BR42+EI42+EM42+EO42+EQ42)*3+SUM(R42,AD42)*2+SUM(N42,AH42,BJ42,EK42)*4)/83</f>
        <v>0.263855421686747</v>
      </c>
      <c r="EY42" s="30" t="s">
        <v>70</v>
      </c>
      <c r="EZ42" s="31" t="n">
        <v>0</v>
      </c>
      <c r="FA42" s="30" t="s">
        <v>70</v>
      </c>
      <c r="FB42" s="31" t="n">
        <v>0</v>
      </c>
      <c r="FC42" s="30" t="s">
        <v>70</v>
      </c>
      <c r="FD42" s="31" t="n">
        <v>0</v>
      </c>
      <c r="FE42" s="30" t="s">
        <v>70</v>
      </c>
      <c r="FF42" s="31" t="n">
        <v>0</v>
      </c>
      <c r="FG42" s="30" t="s">
        <v>70</v>
      </c>
      <c r="FH42" s="31" t="n">
        <v>0</v>
      </c>
      <c r="FI42" s="32" t="e">
        <f aca="false">IF(FM42="PASS",EY42+FA42+FC42+FE42+FG42,"")</f>
        <v>#VALUE!</v>
      </c>
      <c r="FJ42" s="33" t="e">
        <f aca="false">IF(FI42="","",FI42/500*100)</f>
        <v>#VALUE!</v>
      </c>
      <c r="FK42" s="32" t="e">
        <f aca="false">IF(FM42="PASS",Ngrade(FJ42),"")</f>
        <v>#VALUE!</v>
      </c>
      <c r="FL42" s="33" t="n">
        <f aca="false">ROUND(((EZ42*3)+(FB42*3)+(FD42*3)+(FF42*3)+(FH42*3))/15,2)</f>
        <v>0</v>
      </c>
      <c r="FM42" s="34" t="e">
        <f aca="false">remarks5(EZ42,FB42,FD42,FF42,FH42,LEFT(EY$5,6),LEFT(FA$5,6),LEFT(FC$5,6),LEFT(FE$5,6),LEFT(FG$5,6))</f>
        <v>#VALUE!</v>
      </c>
      <c r="FN42" s="38" t="e">
        <f aca="false">STATUS(FL42)</f>
        <v>#VALUE!</v>
      </c>
      <c r="FO42" s="36" t="n">
        <f aca="false">((H42+J42+L42+P42+Z42+AB42+AF42+AQ42+AS42+AU42+AW42+AY42+BA42+BL42+BN42+BP42+BR42+EI42+EM42+EO42+EQ42+EZ42+FB42+FD42+FF42+FH42)*3+SUM(R42,AD42)*2+SUM(N42,AH42,BJ42,EK42)*4)/98</f>
        <v>0.223469387755102</v>
      </c>
      <c r="FP42" s="30" t="s">
        <v>70</v>
      </c>
      <c r="FQ42" s="31" t="n">
        <v>0</v>
      </c>
      <c r="FR42" s="30" t="s">
        <v>70</v>
      </c>
      <c r="FS42" s="31" t="n">
        <v>0</v>
      </c>
      <c r="FT42" s="30" t="s">
        <v>70</v>
      </c>
      <c r="FU42" s="31" t="n">
        <v>0</v>
      </c>
      <c r="FV42" s="30" t="s">
        <v>70</v>
      </c>
      <c r="FW42" s="31" t="n">
        <v>0</v>
      </c>
      <c r="FX42" s="30" t="s">
        <v>70</v>
      </c>
      <c r="FY42" s="31" t="n">
        <v>0</v>
      </c>
      <c r="FZ42" s="32" t="e">
        <f aca="false">IF(GD42="PASS",FP42+FR42+FT42+FV42+FX42,"")</f>
        <v>#VALUE!</v>
      </c>
      <c r="GA42" s="33" t="e">
        <f aca="false">IF(FZ42="","",FZ42/500*100)</f>
        <v>#VALUE!</v>
      </c>
      <c r="GB42" s="32" t="e">
        <f aca="false">IF(GD42="PASS",Ngrade(GA42),"")</f>
        <v>#VALUE!</v>
      </c>
      <c r="GC42" s="33" t="n">
        <f aca="false">ROUND(((FQ42*3)+(FS42*3)+(FU42*3)+(FW42*3)+(FY42*4))/16,2)</f>
        <v>0</v>
      </c>
      <c r="GD42" s="34" t="e">
        <f aca="false">remarks5(FQ42,FS42,FU42,FW42,FY42,LEFT(FP$5,6),LEFT(FR$5,6),LEFT(FT$5,6),LEFT(FV$5,6),LEFT(FX$5,6))</f>
        <v>#VALUE!</v>
      </c>
      <c r="GE42" s="38" t="e">
        <f aca="false">STATUS(GC42)</f>
        <v>#VALUE!</v>
      </c>
      <c r="GF42" s="36" t="n">
        <f aca="false">((H42+J42+L42+P42+Z42+AB42+AF42+AQ42+AS42+AU42+AW42+AY42+BA42+BL42+BN42+BP42+BR42+EI42+EM42+EO42+EQ42+EZ42+FB42+FD42+FF42+FH42+FQ42+FS42+FU42+FW42)*3+SUM(R42,AD42)*2+SUM(N42,AH42,BJ42,EK42,FY42)*4)/114</f>
        <v>0.192105263157895</v>
      </c>
      <c r="GG42" s="30" t="s">
        <v>70</v>
      </c>
      <c r="GH42" s="31" t="n">
        <v>0</v>
      </c>
      <c r="GI42" s="30" t="s">
        <v>70</v>
      </c>
      <c r="GJ42" s="31" t="n">
        <v>0</v>
      </c>
      <c r="GK42" s="30" t="s">
        <v>70</v>
      </c>
      <c r="GL42" s="31" t="n">
        <v>0</v>
      </c>
      <c r="GM42" s="30" t="s">
        <v>70</v>
      </c>
      <c r="GN42" s="31" t="n">
        <v>0</v>
      </c>
      <c r="GO42" s="30" t="s">
        <v>70</v>
      </c>
      <c r="GP42" s="31" t="n">
        <v>0</v>
      </c>
      <c r="GQ42" s="32" t="e">
        <f aca="false">IF(GU42="PASS",GG42+GI42+GK42+GM42+GO42,"")</f>
        <v>#VALUE!</v>
      </c>
      <c r="GR42" s="33" t="e">
        <f aca="false">IF(GQ42="","",GQ42/500*100)</f>
        <v>#VALUE!</v>
      </c>
      <c r="GS42" s="32" t="e">
        <f aca="false">IF(GU42="PASS",Ngrade(GR42),"")</f>
        <v>#VALUE!</v>
      </c>
      <c r="GT42" s="33" t="n">
        <f aca="false">ROUND(((GH42*3)+(GJ42*3)+(GL42*3)+(GN42*3)+(GP42*6))/18,2)</f>
        <v>0</v>
      </c>
      <c r="GU42" s="34" t="e">
        <f aca="false">remarks5(GH42,GJ42,GL42,GN42,GP42,LEFT(GG$5,6),LEFT(GI$5,6),LEFT(GK$5,6),LEFT(GM$5,6),LEFT(GO$5,6))</f>
        <v>#VALUE!</v>
      </c>
      <c r="GV42" s="38" t="e">
        <f aca="false">STATUS(GT42)</f>
        <v>#VALUE!</v>
      </c>
      <c r="GW42" s="39" t="e">
        <f aca="false">IF(AND(W42="PASS",AM42="PASS",BF42="PASS",BW42="PASS",EV42="PASS",FM42="PASS",GD42="PASS",GU42="PASS"),S42+AI42+BB42+BS42+ER42+FI42+FZ42+GQ42,"")</f>
        <v>#VALUE!</v>
      </c>
      <c r="GX42" s="19" t="e">
        <f aca="false">IF(GW42="","",GW42/4150*100)</f>
        <v>#VALUE!</v>
      </c>
      <c r="GY42" s="39" t="e">
        <f aca="false">IF(HA42="PASS",Ngrade(GX42),"")</f>
        <v>#VALUE!</v>
      </c>
      <c r="GZ42" s="19" t="n">
        <f aca="false">((H42+J42+L42+P42+Z42+AB42+AF42+AQ42+AS42+AU42+AW42+AY42+BA42+BL42+BN42+BP42+BR42+EI42+EM42+EO42+EQ42+EZ42+FB42+FD42+FF42+FH42+FQ42+FS42+FU42+FW42+GH42+GJ42+GL42+GN42)*3+SUM(R42,AD42)*2+SUM(N42,AH42,BJ42,EK42,FY42)*4+SUM(GP42)*6)/132</f>
        <v>0.165909090909091</v>
      </c>
      <c r="HA42" s="19" t="e">
        <f aca="false">IF(GX42="","FAIL","PASS")</f>
        <v>#VALUE!</v>
      </c>
      <c r="HB42" s="19" t="e">
        <f aca="false">STATUS2008(V42,AO42,BH42,EG42,EX42,FO42,GF42,GZ42)</f>
        <v>#VALUE!</v>
      </c>
      <c r="HC42" s="40" t="s">
        <v>71</v>
      </c>
    </row>
    <row r="43" s="8" customFormat="true" ht="21" hidden="false" customHeight="false" outlineLevel="0" collapsed="false">
      <c r="A43" s="25" t="s">
        <v>174</v>
      </c>
      <c r="B43" s="26" t="s">
        <v>175</v>
      </c>
      <c r="C43" s="26" t="s">
        <v>99</v>
      </c>
      <c r="D43" s="41"/>
      <c r="E43" s="28"/>
      <c r="F43" s="42"/>
      <c r="G43" s="30" t="s">
        <v>70</v>
      </c>
      <c r="H43" s="31" t="n">
        <v>0</v>
      </c>
      <c r="I43" s="30" t="s">
        <v>70</v>
      </c>
      <c r="J43" s="31" t="n">
        <v>0</v>
      </c>
      <c r="K43" s="30" t="s">
        <v>70</v>
      </c>
      <c r="L43" s="31" t="n">
        <v>0</v>
      </c>
      <c r="M43" s="30" t="n">
        <v>12</v>
      </c>
      <c r="N43" s="31" t="n">
        <v>0</v>
      </c>
      <c r="O43" s="30" t="s">
        <v>70</v>
      </c>
      <c r="P43" s="31" t="n">
        <v>0</v>
      </c>
      <c r="Q43" s="30" t="s">
        <v>70</v>
      </c>
      <c r="R43" s="31" t="n">
        <v>0</v>
      </c>
      <c r="S43" s="32" t="e">
        <f aca="false">IF(W43="PASS",G43+I43+K43+M43+O43+Q43,"")</f>
        <v>#VALUE!</v>
      </c>
      <c r="T43" s="33" t="e">
        <f aca="false">IF(S43="","",S43/550*100)</f>
        <v>#VALUE!</v>
      </c>
      <c r="U43" s="32" t="e">
        <f aca="false">IF(W43="PASS",Ngrade(T43),"")</f>
        <v>#VALUE!</v>
      </c>
      <c r="V43" s="33" t="n">
        <f aca="false">ROUND(((H43*3)+(J43*3)+(L43*3)+(N43*4)+(P43*3)+(R43*2))/18,2)</f>
        <v>0</v>
      </c>
      <c r="W43" s="34" t="e">
        <f aca="false">remarks5(H43,J43,L43,N43,R43,LEFT(G$5,6),LEFT(I$5,6),LEFT(K$5,6),LEFT(M$5,6),LEFT(Q$5,6))</f>
        <v>#VALUE!</v>
      </c>
      <c r="X43" s="34" t="e">
        <f aca="false">STATUS(V43)</f>
        <v>#VALUE!</v>
      </c>
      <c r="Y43" s="30" t="s">
        <v>70</v>
      </c>
      <c r="Z43" s="31" t="n">
        <v>0</v>
      </c>
      <c r="AA43" s="30" t="s">
        <v>70</v>
      </c>
      <c r="AB43" s="31" t="n">
        <v>0</v>
      </c>
      <c r="AC43" s="30" t="s">
        <v>70</v>
      </c>
      <c r="AD43" s="31" t="n">
        <v>0</v>
      </c>
      <c r="AE43" s="30" t="s">
        <v>70</v>
      </c>
      <c r="AF43" s="31" t="n">
        <v>0</v>
      </c>
      <c r="AG43" s="30" t="s">
        <v>70</v>
      </c>
      <c r="AH43" s="31" t="n">
        <v>0</v>
      </c>
      <c r="AI43" s="32" t="e">
        <f aca="false">IF(AM43="PASS",Y43+AA43+AC43+AE43+AG43,"")</f>
        <v>#VALUE!</v>
      </c>
      <c r="AJ43" s="33" t="e">
        <f aca="false">IF(AI43="","",AI43/500*100)</f>
        <v>#VALUE!</v>
      </c>
      <c r="AK43" s="33" t="e">
        <f aca="false">IF(AM43="PASS",Ngrade(AJ43),"")</f>
        <v>#VALUE!</v>
      </c>
      <c r="AL43" s="33" t="n">
        <f aca="false">ROUND(((Z43*3)+(AB43*3)+(AD43*2)+(AF43*3)+(AH43*4))/15,2)</f>
        <v>0</v>
      </c>
      <c r="AM43" s="35" t="e">
        <f aca="false">remarks5(Z43,AB43,AD43,AF43,AH43,LEFT(Y$5,6),LEFT(AA$5,6),LEFT(AC$5,6),LEFT(AE$5,6),LEFT(AG$5,6))</f>
        <v>#VALUE!</v>
      </c>
      <c r="AN43" s="35" t="e">
        <f aca="false">STATUS(AL43)</f>
        <v>#VALUE!</v>
      </c>
      <c r="AO43" s="36" t="n">
        <f aca="false">(SUM(H43,J43,L43,P43,Z43,AB43,AF43)*3+SUM(N43,AH43)*4+SUM(R43,AD43)*2)/33</f>
        <v>0</v>
      </c>
      <c r="AP43" s="30" t="s">
        <v>70</v>
      </c>
      <c r="AQ43" s="31" t="n">
        <v>0</v>
      </c>
      <c r="AR43" s="30" t="s">
        <v>70</v>
      </c>
      <c r="AS43" s="31" t="n">
        <v>0</v>
      </c>
      <c r="AT43" s="30" t="s">
        <v>70</v>
      </c>
      <c r="AU43" s="31" t="n">
        <v>0</v>
      </c>
      <c r="AV43" s="30" t="s">
        <v>70</v>
      </c>
      <c r="AW43" s="31" t="n">
        <v>0</v>
      </c>
      <c r="AX43" s="30" t="s">
        <v>70</v>
      </c>
      <c r="AY43" s="31" t="n">
        <v>0</v>
      </c>
      <c r="AZ43" s="30" t="s">
        <v>70</v>
      </c>
      <c r="BA43" s="31" t="n">
        <v>0</v>
      </c>
      <c r="BB43" s="32" t="e">
        <f aca="false">IF(BF43="PASS",AP43+AR43+AT43+AV43++AX43+AZ43,"")</f>
        <v>#VALUE!</v>
      </c>
      <c r="BC43" s="33" t="e">
        <f aca="false">IF(BB43="","",BB43/600*100)</f>
        <v>#VALUE!</v>
      </c>
      <c r="BD43" s="32" t="e">
        <f aca="false">IF(BF43="PASS",Ngrade(BC43),"")</f>
        <v>#VALUE!</v>
      </c>
      <c r="BE43" s="33" t="n">
        <f aca="false">ROUND(((AQ43*3)+(AS43*3)+(AU43*3)+(AW43*3)+(AY43*3)+(BA43*3))/18,2)</f>
        <v>0</v>
      </c>
      <c r="BF43" s="34" t="e">
        <f aca="false">remarks6($AQ43,$AS43,$AU43,$AW43,$AY43,$BA43,LEFT($AP$5,6),LEFT($AR$5,6),LEFT($AT$5,6),LEFT($AV$5,6),LEFT($AX$5,6),LEFT($AZ$5,6))</f>
        <v>#VALUE!</v>
      </c>
      <c r="BG43" s="34" t="e">
        <f aca="false">STATUS(BE43)</f>
        <v>#VALUE!</v>
      </c>
      <c r="BH43" s="36" t="n">
        <f aca="false">(SUM(H43,J43,L43,P43,Z43,AB43,AF43,AQ43,AS43,AU43,AW43,AY43,BA43)*3+SUM(N43,AH43)*4+SUM(R43,AD43)*2)/51</f>
        <v>0</v>
      </c>
      <c r="BI43" s="30" t="s">
        <v>70</v>
      </c>
      <c r="BJ43" s="31" t="n">
        <v>0</v>
      </c>
      <c r="BK43" s="30" t="s">
        <v>70</v>
      </c>
      <c r="BL43" s="31" t="n">
        <v>0</v>
      </c>
      <c r="BM43" s="30" t="s">
        <v>70</v>
      </c>
      <c r="BN43" s="31" t="n">
        <v>0</v>
      </c>
      <c r="BO43" s="30" t="s">
        <v>70</v>
      </c>
      <c r="BP43" s="31" t="n">
        <v>0</v>
      </c>
      <c r="BQ43" s="30" t="s">
        <v>70</v>
      </c>
      <c r="BR43" s="31" t="n">
        <v>0</v>
      </c>
      <c r="BS43" s="32" t="e">
        <f aca="false">IF(BW43="PASS",BI43+BK43+BM43+BO43+BQ43,"")</f>
        <v>#VALUE!</v>
      </c>
      <c r="BT43" s="33" t="e">
        <f aca="false">IF(BS43="","",BS43/500*100)</f>
        <v>#VALUE!</v>
      </c>
      <c r="BU43" s="32" t="e">
        <f aca="false">IF(BW43="PASS",Ngrade(BT43),"")</f>
        <v>#VALUE!</v>
      </c>
      <c r="BV43" s="33" t="n">
        <f aca="false">ROUND(((BJ43*4)+(BL43*3)+(BN43*3)+(BP43*3)+(BR43*3))/16,2)</f>
        <v>0</v>
      </c>
      <c r="BW43" s="34" t="e">
        <f aca="false">remarks5(BJ43,BL43,BN43,BP43,BR43,LEFT(BI$5,6),LEFT(BK$5,6),LEFT(BM$5,6),LEFT(BO$5,6),LEFT(BQ$5,6))</f>
        <v>#VALUE!</v>
      </c>
      <c r="BX43" s="30"/>
      <c r="BY43" s="31"/>
      <c r="BZ43" s="30"/>
      <c r="CA43" s="31"/>
      <c r="CB43" s="30"/>
      <c r="CC43" s="31"/>
      <c r="CD43" s="30"/>
      <c r="CE43" s="31"/>
      <c r="CF43" s="30"/>
      <c r="CG43" s="31"/>
      <c r="CH43" s="30"/>
      <c r="CI43" s="31"/>
      <c r="CJ43" s="32" t="e">
        <f aca="false">IF(CN43="PASS",BX43+BZ43+CB43+CD43+CF43+CH43,"")</f>
        <v>#REF!</v>
      </c>
      <c r="CK43" s="37" t="e">
        <f aca="false">IF(CJ43="","",CJ43/600*100)</f>
        <v>#REF!</v>
      </c>
      <c r="CL43" s="32" t="e">
        <f aca="false">IF(CN43="PASS",Ngrade(CK43),"")</f>
        <v>#REF!</v>
      </c>
      <c r="CM43" s="33" t="e">
        <f aca="false">IF(CJ43="","",((BY43)*3+(CA43)*3+(CC43)*3+(CE43)*3+(CG43)*3+(CI43)*3)/18)</f>
        <v>#REF!</v>
      </c>
      <c r="CN43" s="34" t="e">
        <f aca="false">remarks6(BY43,CA43,CC43,CE43,CG43,CI43,LEFT($G$5,6),LEFT($I$5,6),LEFT($K$5,6),LEFT($M$5,6),LEFT($O$5,6),LEFT(#REF!,6))</f>
        <v>#REF!</v>
      </c>
      <c r="CO43" s="30"/>
      <c r="CP43" s="31"/>
      <c r="CQ43" s="30"/>
      <c r="CR43" s="31"/>
      <c r="CS43" s="30"/>
      <c r="CT43" s="31"/>
      <c r="CU43" s="30"/>
      <c r="CV43" s="31"/>
      <c r="CW43" s="30"/>
      <c r="CX43" s="31"/>
      <c r="CY43" s="32" t="e">
        <f aca="false">IF(DC43="PASS",CO43+CQ43+CS43+CU43+CW43,"")</f>
        <v>#VALUE!</v>
      </c>
      <c r="CZ43" s="37" t="e">
        <f aca="false">IF(CY43="","",CY43/500*100)</f>
        <v>#VALUE!</v>
      </c>
      <c r="DA43" s="32" t="e">
        <f aca="false">IF(DC43="PASS",Ngrade(CZ43),"")</f>
        <v>#VALUE!</v>
      </c>
      <c r="DB43" s="33" t="e">
        <f aca="false">IF(CY43="","",((CP43)*3+(CR43)*3+(CT43)*3+(CV43)*3+(CX43)*3)/15)</f>
        <v>#VALUE!</v>
      </c>
      <c r="DC43" s="34" t="e">
        <f aca="false">remarks5(CP43,CR43,CT43,CV43,CX43,LEFT(CO$5,6),LEFT(CQ$5,6),LEFT(CS$5,6),LEFT(CU$5,6),LEFT(CW$5,6))</f>
        <v>#VALUE!</v>
      </c>
      <c r="DD43" s="30"/>
      <c r="DE43" s="31"/>
      <c r="DF43" s="30"/>
      <c r="DG43" s="31"/>
      <c r="DH43" s="30"/>
      <c r="DI43" s="31"/>
      <c r="DJ43" s="30"/>
      <c r="DK43" s="31"/>
      <c r="DL43" s="32" t="e">
        <f aca="false">IF(DP43="PASS",DD43+DF43+DH43+DJ43,"")</f>
        <v>#VALUE!</v>
      </c>
      <c r="DM43" s="37" t="e">
        <f aca="false">IF(DL43="","",DL43/400*100)</f>
        <v>#VALUE!</v>
      </c>
      <c r="DN43" s="32" t="e">
        <f aca="false">IF(DP43="PASS",Ngrade(DM43),"")</f>
        <v>#VALUE!</v>
      </c>
      <c r="DO43" s="33" t="e">
        <f aca="false">IF(DL43="","",((DE43)*3+(DG43)*3+(DI43)*3+(DK43)*3)/12)</f>
        <v>#VALUE!</v>
      </c>
      <c r="DP43" s="34" t="e">
        <f aca="false">remark4(DE43,DG43,DI43,DK43,LEFT(DD$5,6),LEFT(DF$5,6),LEFT(DH$5,6),LEFT(DJ$5,6))</f>
        <v>#VALUE!</v>
      </c>
      <c r="DQ43" s="30"/>
      <c r="DR43" s="31"/>
      <c r="DS43" s="30"/>
      <c r="DT43" s="31"/>
      <c r="DU43" s="30"/>
      <c r="DV43" s="31"/>
      <c r="DW43" s="30"/>
      <c r="DX43" s="31"/>
      <c r="DY43" s="30"/>
      <c r="DZ43" s="31"/>
      <c r="EA43" s="32" t="e">
        <f aca="false">IF(EE43="PASS",DQ43+DS43+DU43+DW43+DY43,"")</f>
        <v>#VALUE!</v>
      </c>
      <c r="EB43" s="37" t="e">
        <f aca="false">IF(EA43="","",EA43/500*100)</f>
        <v>#VALUE!</v>
      </c>
      <c r="EC43" s="32" t="e">
        <f aca="false">IF(EE43="PASS",Ngrade(EB43),"")</f>
        <v>#VALUE!</v>
      </c>
      <c r="ED43" s="33" t="e">
        <f aca="false">IF(EA43="","",((DR43)*3+(DT43)*3+(DV43)*3+(DX43)*3+(DZ43)*6)/18)</f>
        <v>#VALUE!</v>
      </c>
      <c r="EE43" s="34" t="e">
        <f aca="false">remarks5(DR43,DT43,DV43,DX43,DZ43,LEFT(DQ$5,6),LEFT(DS$5,6),LEFT(DU$5,6),LEFT(DW$5,6),LEFT(DY$5,6))</f>
        <v>#VALUE!</v>
      </c>
      <c r="EF43" s="34" t="e">
        <f aca="false">STATUS(BV43)</f>
        <v>#VALUE!</v>
      </c>
      <c r="EG43" s="36" t="n">
        <f aca="false">(SUM(H43,J43,L43,P43,Z43,AB43,AF43,AQ43,AS43,AU43,AW43,AY43,BA43,BL43,BN43,BP43,BR43)*3+SUM(N43,AH43,BJ43)*4+SUM(R43,AD43)*2)/67</f>
        <v>0</v>
      </c>
      <c r="EH43" s="30" t="s">
        <v>70</v>
      </c>
      <c r="EI43" s="31" t="n">
        <v>0</v>
      </c>
      <c r="EJ43" s="30" t="s">
        <v>70</v>
      </c>
      <c r="EK43" s="31" t="n">
        <v>0</v>
      </c>
      <c r="EL43" s="30" t="s">
        <v>70</v>
      </c>
      <c r="EM43" s="31" t="n">
        <v>0</v>
      </c>
      <c r="EN43" s="30" t="s">
        <v>70</v>
      </c>
      <c r="EO43" s="31" t="n">
        <v>0</v>
      </c>
      <c r="EP43" s="30" t="s">
        <v>70</v>
      </c>
      <c r="EQ43" s="31" t="n">
        <v>0</v>
      </c>
      <c r="ER43" s="32" t="e">
        <f aca="false">IF(EV43="PASS",EH43+EJ43+EL43+EN43+EP43,"")</f>
        <v>#VALUE!</v>
      </c>
      <c r="ES43" s="33" t="e">
        <f aca="false">IF(ER43="","",ER43/500*100)</f>
        <v>#VALUE!</v>
      </c>
      <c r="ET43" s="32" t="e">
        <f aca="false">IF(EV43="PASS",Ngrade(ES43),"")</f>
        <v>#VALUE!</v>
      </c>
      <c r="EU43" s="33" t="n">
        <f aca="false">ROUND(((EI43*3)+(EK43*4)+(EM43*3)+(EO43*3)+(EQ43*3))/16,2)</f>
        <v>0</v>
      </c>
      <c r="EV43" s="34" t="e">
        <f aca="false">remarks5(EI43,EK43,EM43,EO43,EQ43,LEFT(EH$5,6),LEFT(EJ$5,6),LEFT(EL$5,6),LEFT(EN$5,6),LEFT(EP$5,6))</f>
        <v>#VALUE!</v>
      </c>
      <c r="EW43" s="38" t="e">
        <f aca="false">STATUS(EU43)</f>
        <v>#VALUE!</v>
      </c>
      <c r="EX43" s="36" t="n">
        <f aca="false">((H43+J43+L43+P43+Z43+AB43+AF43+AQ43+AS43+AU43+AW43+AY43+BA43+BL43+BN43+BP43+BR43+EI43+EM43+EO43+EQ43)*3+SUM(R43,AD43)*2+SUM(N43,AH43,BJ43,EK43)*4)/83</f>
        <v>0</v>
      </c>
      <c r="EY43" s="30" t="s">
        <v>70</v>
      </c>
      <c r="EZ43" s="31" t="n">
        <v>0</v>
      </c>
      <c r="FA43" s="30" t="s">
        <v>70</v>
      </c>
      <c r="FB43" s="31" t="n">
        <v>0</v>
      </c>
      <c r="FC43" s="30" t="s">
        <v>70</v>
      </c>
      <c r="FD43" s="31" t="n">
        <v>0</v>
      </c>
      <c r="FE43" s="30" t="s">
        <v>70</v>
      </c>
      <c r="FF43" s="31" t="n">
        <v>0</v>
      </c>
      <c r="FG43" s="30" t="s">
        <v>70</v>
      </c>
      <c r="FH43" s="31" t="n">
        <v>0</v>
      </c>
      <c r="FI43" s="32" t="e">
        <f aca="false">IF(FM43="PASS",EY43+FA43+FC43+FE43+FG43,"")</f>
        <v>#VALUE!</v>
      </c>
      <c r="FJ43" s="33" t="e">
        <f aca="false">IF(FI43="","",FI43/500*100)</f>
        <v>#VALUE!</v>
      </c>
      <c r="FK43" s="32" t="e">
        <f aca="false">IF(FM43="PASS",Ngrade(FJ43),"")</f>
        <v>#VALUE!</v>
      </c>
      <c r="FL43" s="33" t="n">
        <f aca="false">ROUND(((EZ43*3)+(FB43*3)+(FD43*3)+(FF43*3)+(FH43*3))/15,2)</f>
        <v>0</v>
      </c>
      <c r="FM43" s="34" t="e">
        <f aca="false">remarks5(EZ43,FB43,FD43,FF43,FH43,LEFT(EY$5,6),LEFT(FA$5,6),LEFT(FC$5,6),LEFT(FE$5,6),LEFT(FG$5,6))</f>
        <v>#VALUE!</v>
      </c>
      <c r="FN43" s="38" t="e">
        <f aca="false">STATUS(FL43)</f>
        <v>#VALUE!</v>
      </c>
      <c r="FO43" s="36" t="n">
        <f aca="false">((H43+J43+L43+P43+Z43+AB43+AF43+AQ43+AS43+AU43+AW43+AY43+BA43+BL43+BN43+BP43+BR43+EI43+EM43+EO43+EQ43+EZ43+FB43+FD43+FF43+FH43)*3+SUM(R43,AD43)*2+SUM(N43,AH43,BJ43,EK43)*4)/98</f>
        <v>0</v>
      </c>
      <c r="FP43" s="30" t="s">
        <v>70</v>
      </c>
      <c r="FQ43" s="31" t="n">
        <v>0</v>
      </c>
      <c r="FR43" s="30" t="s">
        <v>70</v>
      </c>
      <c r="FS43" s="31" t="n">
        <v>0</v>
      </c>
      <c r="FT43" s="30" t="s">
        <v>70</v>
      </c>
      <c r="FU43" s="31" t="n">
        <v>0</v>
      </c>
      <c r="FV43" s="30" t="s">
        <v>70</v>
      </c>
      <c r="FW43" s="31" t="n">
        <v>0</v>
      </c>
      <c r="FX43" s="30" t="s">
        <v>70</v>
      </c>
      <c r="FY43" s="31" t="n">
        <v>0</v>
      </c>
      <c r="FZ43" s="32" t="e">
        <f aca="false">IF(GD43="PASS",FP43+FR43+FT43+FV43+FX43,"")</f>
        <v>#VALUE!</v>
      </c>
      <c r="GA43" s="33" t="e">
        <f aca="false">IF(FZ43="","",FZ43/500*100)</f>
        <v>#VALUE!</v>
      </c>
      <c r="GB43" s="32" t="e">
        <f aca="false">IF(GD43="PASS",Ngrade(GA43),"")</f>
        <v>#VALUE!</v>
      </c>
      <c r="GC43" s="33" t="n">
        <f aca="false">ROUND(((FQ43*3)+(FS43*3)+(FU43*3)+(FW43*3)+(FY43*4))/16,2)</f>
        <v>0</v>
      </c>
      <c r="GD43" s="34" t="e">
        <f aca="false">remarks5(FQ43,FS43,FU43,FW43,FY43,LEFT(FP$5,6),LEFT(FR$5,6),LEFT(FT$5,6),LEFT(FV$5,6),LEFT(FX$5,6))</f>
        <v>#VALUE!</v>
      </c>
      <c r="GE43" s="38" t="e">
        <f aca="false">STATUS(GC43)</f>
        <v>#VALUE!</v>
      </c>
      <c r="GF43" s="36" t="n">
        <f aca="false">((H43+J43+L43+P43+Z43+AB43+AF43+AQ43+AS43+AU43+AW43+AY43+BA43+BL43+BN43+BP43+BR43+EI43+EM43+EO43+EQ43+EZ43+FB43+FD43+FF43+FH43+FQ43+FS43+FU43+FW43)*3+SUM(R43,AD43)*2+SUM(N43,AH43,BJ43,EK43,FY43)*4)/114</f>
        <v>0</v>
      </c>
      <c r="GG43" s="30" t="s">
        <v>70</v>
      </c>
      <c r="GH43" s="31" t="n">
        <v>0</v>
      </c>
      <c r="GI43" s="30" t="s">
        <v>70</v>
      </c>
      <c r="GJ43" s="31" t="n">
        <v>0</v>
      </c>
      <c r="GK43" s="30" t="s">
        <v>70</v>
      </c>
      <c r="GL43" s="31" t="n">
        <v>0</v>
      </c>
      <c r="GM43" s="30" t="s">
        <v>70</v>
      </c>
      <c r="GN43" s="31" t="n">
        <v>0</v>
      </c>
      <c r="GO43" s="30" t="s">
        <v>70</v>
      </c>
      <c r="GP43" s="31" t="n">
        <v>0</v>
      </c>
      <c r="GQ43" s="32" t="e">
        <f aca="false">IF(GU43="PASS",GG43+GI43+GK43+GM43+GO43,"")</f>
        <v>#VALUE!</v>
      </c>
      <c r="GR43" s="33" t="e">
        <f aca="false">IF(GQ43="","",GQ43/500*100)</f>
        <v>#VALUE!</v>
      </c>
      <c r="GS43" s="32" t="e">
        <f aca="false">IF(GU43="PASS",Ngrade(GR43),"")</f>
        <v>#VALUE!</v>
      </c>
      <c r="GT43" s="33" t="n">
        <f aca="false">ROUND(((GH43*3)+(GJ43*3)+(GL43*3)+(GN43*3)+(GP43*6))/18,2)</f>
        <v>0</v>
      </c>
      <c r="GU43" s="34" t="e">
        <f aca="false">remarks5(GH43,GJ43,GL43,GN43,GP43,LEFT(GG$5,6),LEFT(GI$5,6),LEFT(GK$5,6),LEFT(GM$5,6),LEFT(GO$5,6))</f>
        <v>#VALUE!</v>
      </c>
      <c r="GV43" s="38" t="e">
        <f aca="false">STATUS(GT43)</f>
        <v>#VALUE!</v>
      </c>
      <c r="GW43" s="39" t="e">
        <f aca="false">IF(AND(W43="PASS",AM43="PASS",BF43="PASS",BW43="PASS",EV43="PASS",FM43="PASS",GD43="PASS",GU43="PASS"),S43+AI43+BB43+BS43+ER43+FI43+FZ43+GQ43,"")</f>
        <v>#VALUE!</v>
      </c>
      <c r="GX43" s="19" t="e">
        <f aca="false">IF(GW43="","",GW43/4150*100)</f>
        <v>#VALUE!</v>
      </c>
      <c r="GY43" s="39" t="e">
        <f aca="false">IF(HA43="PASS",Ngrade(GX43),"")</f>
        <v>#VALUE!</v>
      </c>
      <c r="GZ43" s="19" t="n">
        <f aca="false">((H43+J43+L43+P43+Z43+AB43+AF43+AQ43+AS43+AU43+AW43+AY43+BA43+BL43+BN43+BP43+BR43+EI43+EM43+EO43+EQ43+EZ43+FB43+FD43+FF43+FH43+FQ43+FS43+FU43+FW43+GH43+GJ43+GL43+GN43)*3+SUM(R43,AD43)*2+SUM(N43,AH43,BJ43,EK43,FY43)*4+SUM(GP43)*6)/132</f>
        <v>0</v>
      </c>
      <c r="HA43" s="19" t="e">
        <f aca="false">IF(GX43="","FAIL","PASS")</f>
        <v>#VALUE!</v>
      </c>
      <c r="HB43" s="19" t="e">
        <f aca="false">STATUS2008(V43,AO43,BH43,EG43,EX43,FO43,GF43,GZ43)</f>
        <v>#VALUE!</v>
      </c>
      <c r="HC43" s="40" t="s">
        <v>71</v>
      </c>
    </row>
    <row r="44" s="8" customFormat="true" ht="21" hidden="false" customHeight="false" outlineLevel="0" collapsed="false">
      <c r="A44" s="25" t="s">
        <v>176</v>
      </c>
      <c r="B44" s="26" t="s">
        <v>177</v>
      </c>
      <c r="C44" s="26" t="s">
        <v>178</v>
      </c>
      <c r="D44" s="41"/>
      <c r="E44" s="28"/>
      <c r="F44" s="42"/>
      <c r="G44" s="30" t="n">
        <v>19</v>
      </c>
      <c r="H44" s="31" t="n">
        <v>0</v>
      </c>
      <c r="I44" s="30" t="n">
        <v>8</v>
      </c>
      <c r="J44" s="31" t="n">
        <v>0</v>
      </c>
      <c r="K44" s="30" t="n">
        <v>50</v>
      </c>
      <c r="L44" s="31" t="n">
        <v>1</v>
      </c>
      <c r="M44" s="30" t="n">
        <v>33</v>
      </c>
      <c r="N44" s="31" t="n">
        <v>0</v>
      </c>
      <c r="O44" s="30" t="n">
        <v>51</v>
      </c>
      <c r="P44" s="31" t="n">
        <v>1.1</v>
      </c>
      <c r="Q44" s="30" t="n">
        <v>33</v>
      </c>
      <c r="R44" s="31" t="n">
        <v>2.4</v>
      </c>
      <c r="S44" s="32" t="e">
        <f aca="false">IF(W44="PASS",G44+I44+K44+M44+O44+Q44,"")</f>
        <v>#VALUE!</v>
      </c>
      <c r="T44" s="33" t="e">
        <f aca="false">IF(S44="","",S44/550*100)</f>
        <v>#VALUE!</v>
      </c>
      <c r="U44" s="32" t="e">
        <f aca="false">IF(W44="PASS",Ngrade(T44),"")</f>
        <v>#VALUE!</v>
      </c>
      <c r="V44" s="33" t="n">
        <f aca="false">ROUND(((H44*3)+(J44*3)+(L44*3)+(N44*4)+(P44*3)+(R44*2))/18,2)</f>
        <v>0.62</v>
      </c>
      <c r="W44" s="34" t="e">
        <f aca="false">remarks5(H44,J44,L44,N44,R44,LEFT(G$5,6),LEFT(I$5,6),LEFT(K$5,6),LEFT(M$5,6),LEFT(Q$5,6))</f>
        <v>#VALUE!</v>
      </c>
      <c r="X44" s="34" t="e">
        <f aca="false">STATUS(V44)</f>
        <v>#VALUE!</v>
      </c>
      <c r="Y44" s="30" t="s">
        <v>70</v>
      </c>
      <c r="Z44" s="31" t="n">
        <v>0</v>
      </c>
      <c r="AA44" s="30" t="s">
        <v>70</v>
      </c>
      <c r="AB44" s="31" t="n">
        <v>0</v>
      </c>
      <c r="AC44" s="30" t="s">
        <v>70</v>
      </c>
      <c r="AD44" s="31" t="n">
        <v>0</v>
      </c>
      <c r="AE44" s="30" t="s">
        <v>70</v>
      </c>
      <c r="AF44" s="31" t="n">
        <v>0</v>
      </c>
      <c r="AG44" s="30" t="s">
        <v>70</v>
      </c>
      <c r="AH44" s="31" t="n">
        <v>0</v>
      </c>
      <c r="AI44" s="32" t="e">
        <f aca="false">IF(AM44="PASS",Y44+AA44+AC44+AE44+AG44,"")</f>
        <v>#VALUE!</v>
      </c>
      <c r="AJ44" s="33" t="e">
        <f aca="false">IF(AI44="","",AI44/500*100)</f>
        <v>#VALUE!</v>
      </c>
      <c r="AK44" s="33" t="e">
        <f aca="false">IF(AM44="PASS",Ngrade(AJ44),"")</f>
        <v>#VALUE!</v>
      </c>
      <c r="AL44" s="33" t="n">
        <f aca="false">ROUND(((Z44*3)+(AB44*3)+(AD44*2)+(AF44*3)+(AH44*4))/15,2)</f>
        <v>0</v>
      </c>
      <c r="AM44" s="35" t="e">
        <f aca="false">remarks5(Z44,AB44,AD44,AF44,AH44,LEFT(Y$5,6),LEFT(AA$5,6),LEFT(AC$5,6),LEFT(AE$5,6),LEFT(AG$5,6))</f>
        <v>#VALUE!</v>
      </c>
      <c r="AN44" s="35" t="e">
        <f aca="false">STATUS(AL44)</f>
        <v>#VALUE!</v>
      </c>
      <c r="AO44" s="36" t="n">
        <f aca="false">(SUM(H44,J44,L44,P44,Z44,AB44,AF44)*3+SUM(N44,AH44)*4+SUM(R44,AD44)*2)/33</f>
        <v>0.336363636363636</v>
      </c>
      <c r="AP44" s="30" t="s">
        <v>70</v>
      </c>
      <c r="AQ44" s="31" t="n">
        <v>0</v>
      </c>
      <c r="AR44" s="30" t="s">
        <v>70</v>
      </c>
      <c r="AS44" s="31" t="n">
        <v>0</v>
      </c>
      <c r="AT44" s="30" t="s">
        <v>70</v>
      </c>
      <c r="AU44" s="31" t="n">
        <v>0</v>
      </c>
      <c r="AV44" s="30" t="s">
        <v>70</v>
      </c>
      <c r="AW44" s="31" t="n">
        <v>0</v>
      </c>
      <c r="AX44" s="30" t="s">
        <v>70</v>
      </c>
      <c r="AY44" s="31" t="n">
        <v>0</v>
      </c>
      <c r="AZ44" s="30" t="s">
        <v>70</v>
      </c>
      <c r="BA44" s="31" t="n">
        <v>0</v>
      </c>
      <c r="BB44" s="32" t="e">
        <f aca="false">IF(BF44="PASS",AP44+AR44+AT44+AV44++AX44+AZ44,"")</f>
        <v>#VALUE!</v>
      </c>
      <c r="BC44" s="33" t="e">
        <f aca="false">IF(BB44="","",BB44/600*100)</f>
        <v>#VALUE!</v>
      </c>
      <c r="BD44" s="32" t="e">
        <f aca="false">IF(BF44="PASS",Ngrade(BC44),"")</f>
        <v>#VALUE!</v>
      </c>
      <c r="BE44" s="33" t="n">
        <f aca="false">ROUND(((AQ44*3)+(AS44*3)+(AU44*3)+(AW44*3)+(AY44*3)+(BA44*3))/18,2)</f>
        <v>0</v>
      </c>
      <c r="BF44" s="34" t="e">
        <f aca="false">remarks6($AQ44,$AS44,$AU44,$AW44,$AY44,$BA44,LEFT($AP$5,6),LEFT($AR$5,6),LEFT($AT$5,6),LEFT($AV$5,6),LEFT($AX$5,6),LEFT($AZ$5,6))</f>
        <v>#VALUE!</v>
      </c>
      <c r="BG44" s="34" t="e">
        <f aca="false">STATUS(BE44)</f>
        <v>#VALUE!</v>
      </c>
      <c r="BH44" s="36" t="n">
        <f aca="false">(SUM(H44,J44,L44,P44,Z44,AB44,AF44,AQ44,AS44,AU44,AW44,AY44,BA44)*3+SUM(N44,AH44)*4+SUM(R44,AD44)*2)/51</f>
        <v>0.217647058823529</v>
      </c>
      <c r="BI44" s="30" t="s">
        <v>70</v>
      </c>
      <c r="BJ44" s="31" t="n">
        <v>0</v>
      </c>
      <c r="BK44" s="30" t="s">
        <v>70</v>
      </c>
      <c r="BL44" s="31" t="n">
        <v>0</v>
      </c>
      <c r="BM44" s="30" t="s">
        <v>70</v>
      </c>
      <c r="BN44" s="31" t="n">
        <v>0</v>
      </c>
      <c r="BO44" s="30" t="s">
        <v>70</v>
      </c>
      <c r="BP44" s="31" t="n">
        <v>0</v>
      </c>
      <c r="BQ44" s="30" t="s">
        <v>70</v>
      </c>
      <c r="BR44" s="31" t="n">
        <v>0</v>
      </c>
      <c r="BS44" s="32" t="e">
        <f aca="false">IF(BW44="PASS",BI44+BK44+BM44+BO44+BQ44,"")</f>
        <v>#VALUE!</v>
      </c>
      <c r="BT44" s="33" t="e">
        <f aca="false">IF(BS44="","",BS44/500*100)</f>
        <v>#VALUE!</v>
      </c>
      <c r="BU44" s="32" t="e">
        <f aca="false">IF(BW44="PASS",Ngrade(BT44),"")</f>
        <v>#VALUE!</v>
      </c>
      <c r="BV44" s="33" t="n">
        <f aca="false">ROUND(((BJ44*4)+(BL44*3)+(BN44*3)+(BP44*3)+(BR44*3))/16,2)</f>
        <v>0</v>
      </c>
      <c r="BW44" s="34" t="e">
        <f aca="false">remarks5(BJ44,BL44,BN44,BP44,BR44,LEFT(BI$5,6),LEFT(BK$5,6),LEFT(BM$5,6),LEFT(BO$5,6),LEFT(BQ$5,6))</f>
        <v>#VALUE!</v>
      </c>
      <c r="BX44" s="30"/>
      <c r="BY44" s="31"/>
      <c r="BZ44" s="30"/>
      <c r="CA44" s="31"/>
      <c r="CB44" s="30"/>
      <c r="CC44" s="31"/>
      <c r="CD44" s="30"/>
      <c r="CE44" s="31"/>
      <c r="CF44" s="30"/>
      <c r="CG44" s="31"/>
      <c r="CH44" s="30"/>
      <c r="CI44" s="31"/>
      <c r="CJ44" s="32" t="e">
        <f aca="false">IF(CN44="PASS",BX44+BZ44+CB44+CD44+CF44+CH44,"")</f>
        <v>#REF!</v>
      </c>
      <c r="CK44" s="37" t="e">
        <f aca="false">IF(CJ44="","",CJ44/600*100)</f>
        <v>#REF!</v>
      </c>
      <c r="CL44" s="32" t="e">
        <f aca="false">IF(CN44="PASS",Ngrade(CK44),"")</f>
        <v>#REF!</v>
      </c>
      <c r="CM44" s="33" t="e">
        <f aca="false">IF(CJ44="","",((BY44)*3+(CA44)*3+(CC44)*3+(CE44)*3+(CG44)*3+(CI44)*3)/18)</f>
        <v>#REF!</v>
      </c>
      <c r="CN44" s="34" t="e">
        <f aca="false">remarks6(BY44,CA44,CC44,CE44,CG44,CI44,LEFT($G$5,6),LEFT($I$5,6),LEFT($K$5,6),LEFT($M$5,6),LEFT($O$5,6),LEFT(#REF!,6))</f>
        <v>#REF!</v>
      </c>
      <c r="CO44" s="30"/>
      <c r="CP44" s="31"/>
      <c r="CQ44" s="30"/>
      <c r="CR44" s="31"/>
      <c r="CS44" s="30"/>
      <c r="CT44" s="31"/>
      <c r="CU44" s="30"/>
      <c r="CV44" s="31"/>
      <c r="CW44" s="30"/>
      <c r="CX44" s="31"/>
      <c r="CY44" s="32" t="e">
        <f aca="false">IF(DC44="PASS",CO44+CQ44+CS44+CU44+CW44,"")</f>
        <v>#VALUE!</v>
      </c>
      <c r="CZ44" s="37" t="e">
        <f aca="false">IF(CY44="","",CY44/500*100)</f>
        <v>#VALUE!</v>
      </c>
      <c r="DA44" s="32" t="e">
        <f aca="false">IF(DC44="PASS",Ngrade(CZ44),"")</f>
        <v>#VALUE!</v>
      </c>
      <c r="DB44" s="33" t="e">
        <f aca="false">IF(CY44="","",((CP44)*3+(CR44)*3+(CT44)*3+(CV44)*3+(CX44)*3)/15)</f>
        <v>#VALUE!</v>
      </c>
      <c r="DC44" s="34" t="e">
        <f aca="false">remarks5(CP44,CR44,CT44,CV44,CX44,LEFT(CO$5,6),LEFT(CQ$5,6),LEFT(CS$5,6),LEFT(CU$5,6),LEFT(CW$5,6))</f>
        <v>#VALUE!</v>
      </c>
      <c r="DD44" s="30"/>
      <c r="DE44" s="31"/>
      <c r="DF44" s="30"/>
      <c r="DG44" s="31"/>
      <c r="DH44" s="30"/>
      <c r="DI44" s="31"/>
      <c r="DJ44" s="30"/>
      <c r="DK44" s="31"/>
      <c r="DL44" s="32" t="e">
        <f aca="false">IF(DP44="PASS",DD44+DF44+DH44+DJ44,"")</f>
        <v>#VALUE!</v>
      </c>
      <c r="DM44" s="37" t="e">
        <f aca="false">IF(DL44="","",DL44/400*100)</f>
        <v>#VALUE!</v>
      </c>
      <c r="DN44" s="32" t="e">
        <f aca="false">IF(DP44="PASS",Ngrade(DM44),"")</f>
        <v>#VALUE!</v>
      </c>
      <c r="DO44" s="33" t="e">
        <f aca="false">IF(DL44="","",((DE44)*3+(DG44)*3+(DI44)*3+(DK44)*3)/12)</f>
        <v>#VALUE!</v>
      </c>
      <c r="DP44" s="34" t="e">
        <f aca="false">remark4(DE44,DG44,DI44,DK44,LEFT(DD$5,6),LEFT(DF$5,6),LEFT(DH$5,6),LEFT(DJ$5,6))</f>
        <v>#VALUE!</v>
      </c>
      <c r="DQ44" s="30"/>
      <c r="DR44" s="31"/>
      <c r="DS44" s="30"/>
      <c r="DT44" s="31"/>
      <c r="DU44" s="30"/>
      <c r="DV44" s="31"/>
      <c r="DW44" s="30"/>
      <c r="DX44" s="31"/>
      <c r="DY44" s="30"/>
      <c r="DZ44" s="31"/>
      <c r="EA44" s="32" t="e">
        <f aca="false">IF(EE44="PASS",DQ44+DS44+DU44+DW44+DY44,"")</f>
        <v>#VALUE!</v>
      </c>
      <c r="EB44" s="37" t="e">
        <f aca="false">IF(EA44="","",EA44/500*100)</f>
        <v>#VALUE!</v>
      </c>
      <c r="EC44" s="32" t="e">
        <f aca="false">IF(EE44="PASS",Ngrade(EB44),"")</f>
        <v>#VALUE!</v>
      </c>
      <c r="ED44" s="33" t="e">
        <f aca="false">IF(EA44="","",((DR44)*3+(DT44)*3+(DV44)*3+(DX44)*3+(DZ44)*6)/18)</f>
        <v>#VALUE!</v>
      </c>
      <c r="EE44" s="34" t="e">
        <f aca="false">remarks5(DR44,DT44,DV44,DX44,DZ44,LEFT(DQ$5,6),LEFT(DS$5,6),LEFT(DU$5,6),LEFT(DW$5,6),LEFT(DY$5,6))</f>
        <v>#VALUE!</v>
      </c>
      <c r="EF44" s="34" t="e">
        <f aca="false">STATUS(BV44)</f>
        <v>#VALUE!</v>
      </c>
      <c r="EG44" s="36" t="n">
        <f aca="false">(SUM(H44,J44,L44,P44,Z44,AB44,AF44,AQ44,AS44,AU44,AW44,AY44,BA44,BL44,BN44,BP44,BR44)*3+SUM(N44,AH44,BJ44)*4+SUM(R44,AD44)*2)/67</f>
        <v>0.165671641791045</v>
      </c>
      <c r="EH44" s="30" t="s">
        <v>70</v>
      </c>
      <c r="EI44" s="31" t="n">
        <v>0</v>
      </c>
      <c r="EJ44" s="30" t="s">
        <v>70</v>
      </c>
      <c r="EK44" s="31" t="n">
        <v>0</v>
      </c>
      <c r="EL44" s="30" t="s">
        <v>70</v>
      </c>
      <c r="EM44" s="31" t="n">
        <v>0</v>
      </c>
      <c r="EN44" s="30" t="s">
        <v>70</v>
      </c>
      <c r="EO44" s="31" t="n">
        <v>0</v>
      </c>
      <c r="EP44" s="30" t="s">
        <v>70</v>
      </c>
      <c r="EQ44" s="31" t="n">
        <v>0</v>
      </c>
      <c r="ER44" s="32" t="e">
        <f aca="false">IF(EV44="PASS",EH44+EJ44+EL44+EN44+EP44,"")</f>
        <v>#VALUE!</v>
      </c>
      <c r="ES44" s="33" t="e">
        <f aca="false">IF(ER44="","",ER44/500*100)</f>
        <v>#VALUE!</v>
      </c>
      <c r="ET44" s="32" t="e">
        <f aca="false">IF(EV44="PASS",Ngrade(ES44),"")</f>
        <v>#VALUE!</v>
      </c>
      <c r="EU44" s="33" t="n">
        <f aca="false">ROUND(((EI44*3)+(EK44*4)+(EM44*3)+(EO44*3)+(EQ44*3))/16,2)</f>
        <v>0</v>
      </c>
      <c r="EV44" s="34" t="e">
        <f aca="false">remarks5(EI44,EK44,EM44,EO44,EQ44,LEFT(EH$5,6),LEFT(EJ$5,6),LEFT(EL$5,6),LEFT(EN$5,6),LEFT(EP$5,6))</f>
        <v>#VALUE!</v>
      </c>
      <c r="EW44" s="38" t="e">
        <f aca="false">STATUS(EU44)</f>
        <v>#VALUE!</v>
      </c>
      <c r="EX44" s="36" t="n">
        <f aca="false">((H44+J44+L44+P44+Z44+AB44+AF44+AQ44+AS44+AU44+AW44+AY44+BA44+BL44+BN44+BP44+BR44+EI44+EM44+EO44+EQ44)*3+SUM(R44,AD44)*2+SUM(N44,AH44,BJ44,EK44)*4)/83</f>
        <v>0.133734939759036</v>
      </c>
      <c r="EY44" s="30" t="s">
        <v>70</v>
      </c>
      <c r="EZ44" s="31" t="n">
        <v>0</v>
      </c>
      <c r="FA44" s="30" t="s">
        <v>70</v>
      </c>
      <c r="FB44" s="31" t="n">
        <v>0</v>
      </c>
      <c r="FC44" s="30" t="s">
        <v>70</v>
      </c>
      <c r="FD44" s="31" t="n">
        <v>0</v>
      </c>
      <c r="FE44" s="30" t="s">
        <v>70</v>
      </c>
      <c r="FF44" s="31" t="n">
        <v>0</v>
      </c>
      <c r="FG44" s="30" t="s">
        <v>70</v>
      </c>
      <c r="FH44" s="31" t="n">
        <v>0</v>
      </c>
      <c r="FI44" s="32" t="e">
        <f aca="false">IF(FM44="PASS",EY44+FA44+FC44+FE44+FG44,"")</f>
        <v>#VALUE!</v>
      </c>
      <c r="FJ44" s="33" t="e">
        <f aca="false">IF(FI44="","",FI44/500*100)</f>
        <v>#VALUE!</v>
      </c>
      <c r="FK44" s="32" t="e">
        <f aca="false">IF(FM44="PASS",Ngrade(FJ44),"")</f>
        <v>#VALUE!</v>
      </c>
      <c r="FL44" s="33" t="n">
        <f aca="false">ROUND(((EZ44*3)+(FB44*3)+(FD44*3)+(FF44*3)+(FH44*3))/15,2)</f>
        <v>0</v>
      </c>
      <c r="FM44" s="34" t="e">
        <f aca="false">remarks5(EZ44,FB44,FD44,FF44,FH44,LEFT(EY$5,6),LEFT(FA$5,6),LEFT(FC$5,6),LEFT(FE$5,6),LEFT(FG$5,6))</f>
        <v>#VALUE!</v>
      </c>
      <c r="FN44" s="38" t="e">
        <f aca="false">STATUS(FL44)</f>
        <v>#VALUE!</v>
      </c>
      <c r="FO44" s="36" t="n">
        <f aca="false">((H44+J44+L44+P44+Z44+AB44+AF44+AQ44+AS44+AU44+AW44+AY44+BA44+BL44+BN44+BP44+BR44+EI44+EM44+EO44+EQ44+EZ44+FB44+FD44+FF44+FH44)*3+SUM(R44,AD44)*2+SUM(N44,AH44,BJ44,EK44)*4)/98</f>
        <v>0.113265306122449</v>
      </c>
      <c r="FP44" s="30" t="s">
        <v>70</v>
      </c>
      <c r="FQ44" s="31" t="n">
        <v>0</v>
      </c>
      <c r="FR44" s="30" t="s">
        <v>70</v>
      </c>
      <c r="FS44" s="31" t="n">
        <v>0</v>
      </c>
      <c r="FT44" s="30" t="s">
        <v>70</v>
      </c>
      <c r="FU44" s="31" t="n">
        <v>0</v>
      </c>
      <c r="FV44" s="30" t="s">
        <v>70</v>
      </c>
      <c r="FW44" s="31" t="n">
        <v>0</v>
      </c>
      <c r="FX44" s="30" t="s">
        <v>70</v>
      </c>
      <c r="FY44" s="31" t="n">
        <v>0</v>
      </c>
      <c r="FZ44" s="32" t="e">
        <f aca="false">IF(GD44="PASS",FP44+FR44+FT44+FV44+FX44,"")</f>
        <v>#VALUE!</v>
      </c>
      <c r="GA44" s="33" t="e">
        <f aca="false">IF(FZ44="","",FZ44/500*100)</f>
        <v>#VALUE!</v>
      </c>
      <c r="GB44" s="32" t="e">
        <f aca="false">IF(GD44="PASS",Ngrade(GA44),"")</f>
        <v>#VALUE!</v>
      </c>
      <c r="GC44" s="33" t="n">
        <f aca="false">ROUND(((FQ44*3)+(FS44*3)+(FU44*3)+(FW44*3)+(FY44*4))/16,2)</f>
        <v>0</v>
      </c>
      <c r="GD44" s="34" t="e">
        <f aca="false">remarks5(FQ44,FS44,FU44,FW44,FY44,LEFT(FP$5,6),LEFT(FR$5,6),LEFT(FT$5,6),LEFT(FV$5,6),LEFT(FX$5,6))</f>
        <v>#VALUE!</v>
      </c>
      <c r="GE44" s="38" t="e">
        <f aca="false">STATUS(GC44)</f>
        <v>#VALUE!</v>
      </c>
      <c r="GF44" s="36" t="n">
        <f aca="false">((H44+J44+L44+P44+Z44+AB44+AF44+AQ44+AS44+AU44+AW44+AY44+BA44+BL44+BN44+BP44+BR44+EI44+EM44+EO44+EQ44+EZ44+FB44+FD44+FF44+FH44+FQ44+FS44+FU44+FW44)*3+SUM(R44,AD44)*2+SUM(N44,AH44,BJ44,EK44,FY44)*4)/114</f>
        <v>0.0973684210526316</v>
      </c>
      <c r="GG44" s="30" t="s">
        <v>70</v>
      </c>
      <c r="GH44" s="31" t="n">
        <v>0</v>
      </c>
      <c r="GI44" s="30" t="s">
        <v>70</v>
      </c>
      <c r="GJ44" s="31" t="n">
        <v>0</v>
      </c>
      <c r="GK44" s="30" t="s">
        <v>70</v>
      </c>
      <c r="GL44" s="31" t="n">
        <v>0</v>
      </c>
      <c r="GM44" s="30" t="s">
        <v>70</v>
      </c>
      <c r="GN44" s="31" t="n">
        <v>0</v>
      </c>
      <c r="GO44" s="30" t="s">
        <v>70</v>
      </c>
      <c r="GP44" s="31" t="n">
        <v>0</v>
      </c>
      <c r="GQ44" s="32" t="e">
        <f aca="false">IF(GU44="PASS",GG44+GI44+GK44+GM44+GO44,"")</f>
        <v>#VALUE!</v>
      </c>
      <c r="GR44" s="33" t="e">
        <f aca="false">IF(GQ44="","",GQ44/500*100)</f>
        <v>#VALUE!</v>
      </c>
      <c r="GS44" s="32" t="e">
        <f aca="false">IF(GU44="PASS",Ngrade(GR44),"")</f>
        <v>#VALUE!</v>
      </c>
      <c r="GT44" s="33" t="n">
        <f aca="false">ROUND(((GH44*3)+(GJ44*3)+(GL44*3)+(GN44*3)+(GP44*6))/18,2)</f>
        <v>0</v>
      </c>
      <c r="GU44" s="34" t="e">
        <f aca="false">remarks5(GH44,GJ44,GL44,GN44,GP44,LEFT(GG$5,6),LEFT(GI$5,6),LEFT(GK$5,6),LEFT(GM$5,6),LEFT(GO$5,6))</f>
        <v>#VALUE!</v>
      </c>
      <c r="GV44" s="38" t="e">
        <f aca="false">STATUS(GT44)</f>
        <v>#VALUE!</v>
      </c>
      <c r="GW44" s="39" t="e">
        <f aca="false">IF(AND(W44="PASS",AM44="PASS",BF44="PASS",BW44="PASS",EV44="PASS",FM44="PASS",GD44="PASS",GU44="PASS"),S44+AI44+BB44+BS44+ER44+FI44+FZ44+GQ44,"")</f>
        <v>#VALUE!</v>
      </c>
      <c r="GX44" s="19" t="e">
        <f aca="false">IF(GW44="","",GW44/4150*100)</f>
        <v>#VALUE!</v>
      </c>
      <c r="GY44" s="39" t="e">
        <f aca="false">IF(HA44="PASS",Ngrade(GX44),"")</f>
        <v>#VALUE!</v>
      </c>
      <c r="GZ44" s="19" t="n">
        <f aca="false">((H44+J44+L44+P44+Z44+AB44+AF44+AQ44+AS44+AU44+AW44+AY44+BA44+BL44+BN44+BP44+BR44+EI44+EM44+EO44+EQ44+EZ44+FB44+FD44+FF44+FH44+FQ44+FS44+FU44+FW44+GH44+GJ44+GL44+GN44)*3+SUM(R44,AD44)*2+SUM(N44,AH44,BJ44,EK44,FY44)*4+SUM(GP44)*6)/132</f>
        <v>0.0840909090909091</v>
      </c>
      <c r="HA44" s="19" t="e">
        <f aca="false">IF(GX44="","FAIL","PASS")</f>
        <v>#VALUE!</v>
      </c>
      <c r="HB44" s="19" t="e">
        <f aca="false">STATUS2008(V44,AO44,BH44,EG44,EX44,FO44,GF44,GZ44)</f>
        <v>#VALUE!</v>
      </c>
      <c r="HC44" s="40" t="s">
        <v>71</v>
      </c>
    </row>
    <row r="45" s="8" customFormat="true" ht="21" hidden="false" customHeight="false" outlineLevel="0" collapsed="false">
      <c r="A45" s="43" t="s">
        <v>179</v>
      </c>
      <c r="B45" s="44" t="s">
        <v>180</v>
      </c>
      <c r="C45" s="44" t="s">
        <v>181</v>
      </c>
      <c r="D45" s="41"/>
      <c r="E45" s="28"/>
      <c r="F45" s="42"/>
      <c r="G45" s="30" t="n">
        <v>60</v>
      </c>
      <c r="H45" s="31" t="n">
        <v>2</v>
      </c>
      <c r="I45" s="30" t="n">
        <v>97</v>
      </c>
      <c r="J45" s="31" t="n">
        <v>4</v>
      </c>
      <c r="K45" s="30" t="n">
        <v>50</v>
      </c>
      <c r="L45" s="31" t="n">
        <v>1</v>
      </c>
      <c r="M45" s="30" t="n">
        <v>65</v>
      </c>
      <c r="N45" s="31" t="n">
        <v>2.4</v>
      </c>
      <c r="O45" s="30" t="n">
        <v>65</v>
      </c>
      <c r="P45" s="31" t="n">
        <v>2.4</v>
      </c>
      <c r="Q45" s="30" t="n">
        <v>34</v>
      </c>
      <c r="R45" s="31" t="n">
        <v>2.6</v>
      </c>
      <c r="S45" s="32" t="e">
        <f aca="false">IF(W45="PASS",G45+I45+K45+M45+O45+Q45,"")</f>
        <v>#VALUE!</v>
      </c>
      <c r="T45" s="33" t="e">
        <f aca="false">IF(S45="","",S45/550*100)</f>
        <v>#VALUE!</v>
      </c>
      <c r="U45" s="32" t="e">
        <f aca="false">IF(W45="PASS",Ngrade(T45),"")</f>
        <v>#VALUE!</v>
      </c>
      <c r="V45" s="33" t="n">
        <f aca="false">ROUND(((H45*3)+(J45*3)+(L45*3)+(N45*4)+(P45*3)+(R45*2))/18,2)</f>
        <v>2.39</v>
      </c>
      <c r="W45" s="34" t="e">
        <f aca="false">remarks5(H45,J45,L45,N45,R45,LEFT(G$5,6),LEFT(I$5,6),LEFT(K$5,6),LEFT(M$5,6),LEFT(Q$5,6))</f>
        <v>#VALUE!</v>
      </c>
      <c r="X45" s="34" t="e">
        <f aca="false">STATUS(V45)</f>
        <v>#VALUE!</v>
      </c>
      <c r="Y45" s="30" t="n">
        <v>80</v>
      </c>
      <c r="Z45" s="31" t="n">
        <v>3.4</v>
      </c>
      <c r="AA45" s="30" t="n">
        <v>80</v>
      </c>
      <c r="AB45" s="31" t="n">
        <v>3.4</v>
      </c>
      <c r="AC45" s="30" t="n">
        <v>63</v>
      </c>
      <c r="AD45" s="31" t="n">
        <v>2.2</v>
      </c>
      <c r="AE45" s="30" t="n">
        <v>69</v>
      </c>
      <c r="AF45" s="31" t="n">
        <v>2.7</v>
      </c>
      <c r="AG45" s="30" t="n">
        <v>58</v>
      </c>
      <c r="AH45" s="31" t="n">
        <v>1.8</v>
      </c>
      <c r="AI45" s="32" t="e">
        <f aca="false">IF(AM45="PASS",Y45+AA45+AC45+AE45+AG45,"")</f>
        <v>#VALUE!</v>
      </c>
      <c r="AJ45" s="33" t="e">
        <f aca="false">IF(AI45="","",AI45/500*100)</f>
        <v>#VALUE!</v>
      </c>
      <c r="AK45" s="33" t="e">
        <f aca="false">IF(AM45="PASS",Ngrade(AJ45),"")</f>
        <v>#VALUE!</v>
      </c>
      <c r="AL45" s="33" t="n">
        <f aca="false">ROUND(((Z45*3)+(AB45*3)+(AD45*2)+(AF45*3)+(AH45*4))/15,2)</f>
        <v>2.67</v>
      </c>
      <c r="AM45" s="35" t="e">
        <f aca="false">remarks5(Z45,AB45,AD45,AF45,AH45,LEFT(Y$5,6),LEFT(AA$5,6),LEFT(AC$5,6),LEFT(AE$5,6),LEFT(AG$5,6))</f>
        <v>#VALUE!</v>
      </c>
      <c r="AN45" s="35" t="e">
        <f aca="false">STATUS(AL45)</f>
        <v>#VALUE!</v>
      </c>
      <c r="AO45" s="36" t="n">
        <f aca="false">(SUM(H45,J45,L45,P45,Z45,AB45,AF45)*3+SUM(N45,AH45)*4+SUM(R45,AD45)*2)/33</f>
        <v>2.51818181818182</v>
      </c>
      <c r="AP45" s="30" t="n">
        <v>50</v>
      </c>
      <c r="AQ45" s="31" t="n">
        <v>1</v>
      </c>
      <c r="AR45" s="30" t="n">
        <v>65</v>
      </c>
      <c r="AS45" s="31" t="n">
        <v>2.4</v>
      </c>
      <c r="AT45" s="30" t="n">
        <v>73</v>
      </c>
      <c r="AU45" s="31" t="n">
        <v>2.9</v>
      </c>
      <c r="AV45" s="30" t="n">
        <v>76</v>
      </c>
      <c r="AW45" s="31" t="n">
        <v>3.1</v>
      </c>
      <c r="AX45" s="30" t="n">
        <v>72</v>
      </c>
      <c r="AY45" s="31" t="n">
        <v>2.9</v>
      </c>
      <c r="AZ45" s="30" t="n">
        <v>64</v>
      </c>
      <c r="BA45" s="31" t="n">
        <v>2.3</v>
      </c>
      <c r="BB45" s="32" t="e">
        <f aca="false">IF(BF45="PASS",AP45+AR45+AT45+AV45++AX45+AZ45,"")</f>
        <v>#VALUE!</v>
      </c>
      <c r="BC45" s="33" t="e">
        <f aca="false">IF(BB45="","",BB45/600*100)</f>
        <v>#VALUE!</v>
      </c>
      <c r="BD45" s="32" t="e">
        <f aca="false">IF(BF45="PASS",Ngrade(BC45),"")</f>
        <v>#VALUE!</v>
      </c>
      <c r="BE45" s="33" t="n">
        <f aca="false">ROUND(((AQ45*3)+(AS45*3)+(AU45*3)+(AW45*3)+(AY45*3)+(BA45*3))/18,2)</f>
        <v>2.43</v>
      </c>
      <c r="BF45" s="34" t="e">
        <f aca="false">remarks6($AQ45,$AS45,$AU45,$AW45,$AY45,$BA45,LEFT($AP$5,6),LEFT($AR$5,6),LEFT($AT$5,6),LEFT($AV$5,6),LEFT($AX$5,6),LEFT($AZ$5,6))</f>
        <v>#VALUE!</v>
      </c>
      <c r="BG45" s="34" t="e">
        <f aca="false">STATUS(BE45)</f>
        <v>#VALUE!</v>
      </c>
      <c r="BH45" s="36" t="n">
        <f aca="false">(SUM(H45,J45,L45,P45,Z45,AB45,AF45,AQ45,AS45,AU45,AW45,AY45,BA45)*3+SUM(N45,AH45)*4+SUM(R45,AD45)*2)/51</f>
        <v>2.48823529411765</v>
      </c>
      <c r="BI45" s="30" t="n">
        <v>90</v>
      </c>
      <c r="BJ45" s="31" t="n">
        <v>4</v>
      </c>
      <c r="BK45" s="30" t="n">
        <v>50</v>
      </c>
      <c r="BL45" s="31" t="n">
        <v>1</v>
      </c>
      <c r="BM45" s="30" t="n">
        <v>89</v>
      </c>
      <c r="BN45" s="31" t="n">
        <v>4</v>
      </c>
      <c r="BO45" s="30" t="n">
        <v>86</v>
      </c>
      <c r="BP45" s="31" t="n">
        <v>4</v>
      </c>
      <c r="BQ45" s="30" t="n">
        <v>81</v>
      </c>
      <c r="BR45" s="31" t="n">
        <v>3.5</v>
      </c>
      <c r="BS45" s="32" t="e">
        <f aca="false">IF(BW45="PASS",BI45+BK45+BM45+BO45+BQ45,"")</f>
        <v>#VALUE!</v>
      </c>
      <c r="BT45" s="33" t="e">
        <f aca="false">IF(BS45="","",BS45/500*100)</f>
        <v>#VALUE!</v>
      </c>
      <c r="BU45" s="32" t="e">
        <f aca="false">IF(BW45="PASS",Ngrade(BT45),"")</f>
        <v>#VALUE!</v>
      </c>
      <c r="BV45" s="33" t="n">
        <f aca="false">ROUND(((BJ45*4)+(BL45*3)+(BN45*3)+(BP45*3)+(BR45*3))/16,2)</f>
        <v>3.34</v>
      </c>
      <c r="BW45" s="34" t="e">
        <f aca="false">remarks5(BJ45,BL45,BN45,BP45,BR45,LEFT(BI$5,6),LEFT(BK$5,6),LEFT(BM$5,6),LEFT(BO$5,6),LEFT(BQ$5,6))</f>
        <v>#VALUE!</v>
      </c>
      <c r="BX45" s="30"/>
      <c r="BY45" s="31"/>
      <c r="BZ45" s="30"/>
      <c r="CA45" s="31"/>
      <c r="CB45" s="30"/>
      <c r="CC45" s="31"/>
      <c r="CD45" s="30"/>
      <c r="CE45" s="31"/>
      <c r="CF45" s="30"/>
      <c r="CG45" s="31"/>
      <c r="CH45" s="30"/>
      <c r="CI45" s="31"/>
      <c r="CJ45" s="32" t="e">
        <f aca="false">IF(CN45="PASS",BX45+BZ45+CB45+CD45+CF45+CH45,"")</f>
        <v>#REF!</v>
      </c>
      <c r="CK45" s="37" t="e">
        <f aca="false">IF(CJ45="","",CJ45/600*100)</f>
        <v>#REF!</v>
      </c>
      <c r="CL45" s="32" t="e">
        <f aca="false">IF(CN45="PASS",Ngrade(CK45),"")</f>
        <v>#REF!</v>
      </c>
      <c r="CM45" s="33" t="e">
        <f aca="false">IF(CJ45="","",((BY45)*3+(CA45)*3+(CC45)*3+(CE45)*3+(CG45)*3+(CI45)*3)/18)</f>
        <v>#REF!</v>
      </c>
      <c r="CN45" s="34" t="e">
        <f aca="false">remarks6(BY45,CA45,CC45,CE45,CG45,CI45,LEFT($G$5,6),LEFT($I$5,6),LEFT($K$5,6),LEFT($M$5,6),LEFT($O$5,6),LEFT(#REF!,6))</f>
        <v>#REF!</v>
      </c>
      <c r="CO45" s="30"/>
      <c r="CP45" s="31"/>
      <c r="CQ45" s="30"/>
      <c r="CR45" s="31"/>
      <c r="CS45" s="30"/>
      <c r="CT45" s="31"/>
      <c r="CU45" s="30"/>
      <c r="CV45" s="31"/>
      <c r="CW45" s="30"/>
      <c r="CX45" s="31"/>
      <c r="CY45" s="32" t="e">
        <f aca="false">IF(DC45="PASS",CO45+CQ45+CS45+CU45+CW45,"")</f>
        <v>#VALUE!</v>
      </c>
      <c r="CZ45" s="37" t="e">
        <f aca="false">IF(CY45="","",CY45/500*100)</f>
        <v>#VALUE!</v>
      </c>
      <c r="DA45" s="32" t="e">
        <f aca="false">IF(DC45="PASS",Ngrade(CZ45),"")</f>
        <v>#VALUE!</v>
      </c>
      <c r="DB45" s="33" t="e">
        <f aca="false">IF(CY45="","",((CP45)*3+(CR45)*3+(CT45)*3+(CV45)*3+(CX45)*3)/15)</f>
        <v>#VALUE!</v>
      </c>
      <c r="DC45" s="34" t="e">
        <f aca="false">remarks5(CP45,CR45,CT45,CV45,CX45,LEFT(CO$5,6),LEFT(CQ$5,6),LEFT(CS$5,6),LEFT(CU$5,6),LEFT(CW$5,6))</f>
        <v>#VALUE!</v>
      </c>
      <c r="DD45" s="30"/>
      <c r="DE45" s="31"/>
      <c r="DF45" s="30"/>
      <c r="DG45" s="31"/>
      <c r="DH45" s="30"/>
      <c r="DI45" s="31"/>
      <c r="DJ45" s="30"/>
      <c r="DK45" s="31"/>
      <c r="DL45" s="32" t="e">
        <f aca="false">IF(DP45="PASS",DD45+DF45+DH45+DJ45,"")</f>
        <v>#VALUE!</v>
      </c>
      <c r="DM45" s="37" t="e">
        <f aca="false">IF(DL45="","",DL45/400*100)</f>
        <v>#VALUE!</v>
      </c>
      <c r="DN45" s="32" t="e">
        <f aca="false">IF(DP45="PASS",Ngrade(DM45),"")</f>
        <v>#VALUE!</v>
      </c>
      <c r="DO45" s="33" t="e">
        <f aca="false">IF(DL45="","",((DE45)*3+(DG45)*3+(DI45)*3+(DK45)*3)/12)</f>
        <v>#VALUE!</v>
      </c>
      <c r="DP45" s="34" t="e">
        <f aca="false">remark4(DE45,DG45,DI45,DK45,LEFT(DD$5,6),LEFT(DF$5,6),LEFT(DH$5,6),LEFT(DJ$5,6))</f>
        <v>#VALUE!</v>
      </c>
      <c r="DQ45" s="30"/>
      <c r="DR45" s="31"/>
      <c r="DS45" s="30"/>
      <c r="DT45" s="31"/>
      <c r="DU45" s="30"/>
      <c r="DV45" s="31"/>
      <c r="DW45" s="30"/>
      <c r="DX45" s="31"/>
      <c r="DY45" s="30"/>
      <c r="DZ45" s="31"/>
      <c r="EA45" s="32" t="e">
        <f aca="false">IF(EE45="PASS",DQ45+DS45+DU45+DW45+DY45,"")</f>
        <v>#VALUE!</v>
      </c>
      <c r="EB45" s="37" t="e">
        <f aca="false">IF(EA45="","",EA45/500*100)</f>
        <v>#VALUE!</v>
      </c>
      <c r="EC45" s="32" t="e">
        <f aca="false">IF(EE45="PASS",Ngrade(EB45),"")</f>
        <v>#VALUE!</v>
      </c>
      <c r="ED45" s="33" t="e">
        <f aca="false">IF(EA45="","",((DR45)*3+(DT45)*3+(DV45)*3+(DX45)*3+(DZ45)*6)/18)</f>
        <v>#VALUE!</v>
      </c>
      <c r="EE45" s="34" t="e">
        <f aca="false">remarks5(DR45,DT45,DV45,DX45,DZ45,LEFT(DQ$5,6),LEFT(DS$5,6),LEFT(DU$5,6),LEFT(DW$5,6),LEFT(DY$5,6))</f>
        <v>#VALUE!</v>
      </c>
      <c r="EF45" s="34" t="e">
        <f aca="false">STATUS(BV45)</f>
        <v>#VALUE!</v>
      </c>
      <c r="EG45" s="36" t="n">
        <f aca="false">(SUM(H45,J45,L45,P45,Z45,AB45,AF45,AQ45,AS45,AU45,AW45,AY45,BA45,BL45,BN45,BP45,BR45)*3+SUM(N45,AH45,BJ45)*4+SUM(R45,AD45)*2)/67</f>
        <v>2.69253731343283</v>
      </c>
      <c r="EH45" s="30" t="n">
        <v>80</v>
      </c>
      <c r="EI45" s="31" t="n">
        <v>3.4</v>
      </c>
      <c r="EJ45" s="47" t="n">
        <v>60</v>
      </c>
      <c r="EK45" s="31" t="n">
        <v>2</v>
      </c>
      <c r="EL45" s="30" t="n">
        <v>50</v>
      </c>
      <c r="EM45" s="31" t="n">
        <v>1</v>
      </c>
      <c r="EN45" s="30" t="n">
        <v>72</v>
      </c>
      <c r="EO45" s="31" t="n">
        <v>2.9</v>
      </c>
      <c r="EP45" s="30" t="n">
        <v>50</v>
      </c>
      <c r="EQ45" s="31" t="n">
        <v>1</v>
      </c>
      <c r="ER45" s="32" t="e">
        <f aca="false">IF(EV45="PASS",EH45+EJ45+EL45+EN45+EP45,"")</f>
        <v>#VALUE!</v>
      </c>
      <c r="ES45" s="33" t="e">
        <f aca="false">IF(ER45="","",ER45/500*100)</f>
        <v>#VALUE!</v>
      </c>
      <c r="ET45" s="32" t="e">
        <f aca="false">IF(EV45="PASS",Ngrade(ES45),"")</f>
        <v>#VALUE!</v>
      </c>
      <c r="EU45" s="33" t="n">
        <f aca="false">ROUND(((EI45*3)+(EK45*4)+(EM45*3)+(EO45*3)+(EQ45*3))/16,2)</f>
        <v>2.06</v>
      </c>
      <c r="EV45" s="34" t="e">
        <f aca="false">remarks5(EI45,EK45,EM45,EO45,EQ45,LEFT(EH$5,6),LEFT(EJ$5,6),LEFT(EL$5,6),LEFT(EN$5,6),LEFT(EP$5,6))</f>
        <v>#VALUE!</v>
      </c>
      <c r="EW45" s="38" t="e">
        <f aca="false">STATUS(EU45)</f>
        <v>#VALUE!</v>
      </c>
      <c r="EX45" s="36" t="n">
        <f aca="false">((H45+J45+L45+P45+Z45+AB45+AF45+AQ45+AS45+AU45+AW45+AY45+BA45+BL45+BN45+BP45+BR45+EI45+EM45+EO45+EQ45)*3+SUM(R45,AD45)*2+SUM(N45,AH45,BJ45,EK45)*4)/83</f>
        <v>2.56987951807229</v>
      </c>
      <c r="EY45" s="30" t="n">
        <v>75</v>
      </c>
      <c r="EZ45" s="31" t="n">
        <v>3.1</v>
      </c>
      <c r="FA45" s="30" t="n">
        <v>76</v>
      </c>
      <c r="FB45" s="31" t="n">
        <v>3.1</v>
      </c>
      <c r="FC45" s="30" t="n">
        <v>88</v>
      </c>
      <c r="FD45" s="31" t="n">
        <v>4</v>
      </c>
      <c r="FE45" s="30" t="n">
        <v>52</v>
      </c>
      <c r="FF45" s="31" t="n">
        <v>1.2</v>
      </c>
      <c r="FG45" s="30" t="n">
        <v>60</v>
      </c>
      <c r="FH45" s="31" t="n">
        <v>2</v>
      </c>
      <c r="FI45" s="32" t="e">
        <f aca="false">IF(FM45="PASS",EY45+FA45+FC45+FE45+FG45,"")</f>
        <v>#VALUE!</v>
      </c>
      <c r="FJ45" s="33" t="e">
        <f aca="false">IF(FI45="","",FI45/500*100)</f>
        <v>#VALUE!</v>
      </c>
      <c r="FK45" s="32" t="e">
        <f aca="false">IF(FM45="PASS",Ngrade(FJ45),"")</f>
        <v>#VALUE!</v>
      </c>
      <c r="FL45" s="33" t="n">
        <f aca="false">ROUND(((EZ45*3)+(FB45*3)+(FD45*3)+(FF45*3)+(FH45*3))/15,2)</f>
        <v>2.68</v>
      </c>
      <c r="FM45" s="34" t="e">
        <f aca="false">remarks5(EZ45,FB45,FD45,FF45,FH45,LEFT(EY$5,6),LEFT(FA$5,6),LEFT(FC$5,6),LEFT(FE$5,6),LEFT(FG$5,6))</f>
        <v>#VALUE!</v>
      </c>
      <c r="FN45" s="38" t="e">
        <f aca="false">STATUS(FL45)</f>
        <v>#VALUE!</v>
      </c>
      <c r="FO45" s="36" t="n">
        <f aca="false">((H45+J45+L45+P45+Z45+AB45+AF45+AQ45+AS45+AU45+AW45+AY45+BA45+BL45+BN45+BP45+BR45+EI45+EM45+EO45+EQ45+EZ45+FB45+FD45+FF45+FH45)*3+SUM(R45,AD45)*2+SUM(N45,AH45,BJ45,EK45)*4)/98</f>
        <v>2.58673469387755</v>
      </c>
      <c r="FP45" s="30" t="n">
        <v>86</v>
      </c>
      <c r="FQ45" s="31" t="n">
        <v>4</v>
      </c>
      <c r="FR45" s="30" t="n">
        <v>71</v>
      </c>
      <c r="FS45" s="31" t="n">
        <v>2.8</v>
      </c>
      <c r="FT45" s="30" t="n">
        <v>65</v>
      </c>
      <c r="FU45" s="31" t="n">
        <v>2.4</v>
      </c>
      <c r="FV45" s="30" t="n">
        <v>55</v>
      </c>
      <c r="FW45" s="31" t="n">
        <v>1.5</v>
      </c>
      <c r="FX45" s="30" t="n">
        <v>52</v>
      </c>
      <c r="FY45" s="31" t="n">
        <v>1.2</v>
      </c>
      <c r="FZ45" s="32" t="e">
        <f aca="false">IF(GD45="PASS",FP45+FR45+FT45+FV45+FX45,"")</f>
        <v>#VALUE!</v>
      </c>
      <c r="GA45" s="33" t="e">
        <f aca="false">IF(FZ45="","",FZ45/500*100)</f>
        <v>#VALUE!</v>
      </c>
      <c r="GB45" s="32" t="e">
        <f aca="false">IF(GD45="PASS",Ngrade(GA45),"")</f>
        <v>#VALUE!</v>
      </c>
      <c r="GC45" s="33" t="n">
        <f aca="false">ROUND(((FQ45*3)+(FS45*3)+(FU45*3)+(FW45*3)+(FY45*4))/16,2)</f>
        <v>2.31</v>
      </c>
      <c r="GD45" s="34" t="e">
        <f aca="false">remarks5(FQ45,FS45,FU45,FW45,FY45,LEFT(FP$5,6),LEFT(FR$5,6),LEFT(FT$5,6),LEFT(FV$5,6),LEFT(FX$5,6))</f>
        <v>#VALUE!</v>
      </c>
      <c r="GE45" s="38" t="e">
        <f aca="false">STATUS(GC45)</f>
        <v>#VALUE!</v>
      </c>
      <c r="GF45" s="36" t="n">
        <f aca="false">((H45+J45+L45+P45+Z45+AB45+AF45+AQ45+AS45+AU45+AW45+AY45+BA45+BL45+BN45+BP45+BR45+EI45+EM45+EO45+EQ45+EZ45+FB45+FD45+FF45+FH45+FQ45+FS45+FU45+FW45)*3+SUM(R45,AD45)*2+SUM(N45,AH45,BJ45,EK45,FY45)*4)/114</f>
        <v>2.54736842105263</v>
      </c>
      <c r="GG45" s="30" t="n">
        <v>75</v>
      </c>
      <c r="GH45" s="31" t="n">
        <v>3.1</v>
      </c>
      <c r="GI45" s="30" t="n">
        <v>65</v>
      </c>
      <c r="GJ45" s="31" t="n">
        <v>2.4</v>
      </c>
      <c r="GK45" s="30" t="n">
        <v>60</v>
      </c>
      <c r="GL45" s="31" t="n">
        <v>2</v>
      </c>
      <c r="GM45" s="30" t="n">
        <v>50</v>
      </c>
      <c r="GN45" s="31" t="n">
        <v>1</v>
      </c>
      <c r="GO45" s="30" t="n">
        <v>80</v>
      </c>
      <c r="GP45" s="31" t="n">
        <v>3.4</v>
      </c>
      <c r="GQ45" s="32" t="e">
        <f aca="false">IF(GU45="PASS",GG45+GI45+GK45+GM45+GO45,"")</f>
        <v>#VALUE!</v>
      </c>
      <c r="GR45" s="33" t="e">
        <f aca="false">IF(GQ45="","",GQ45/500*100)</f>
        <v>#VALUE!</v>
      </c>
      <c r="GS45" s="32" t="e">
        <f aca="false">IF(GU45="PASS",Ngrade(GR45),"")</f>
        <v>#VALUE!</v>
      </c>
      <c r="GT45" s="33" t="n">
        <f aca="false">ROUND(((GH45*3)+(GJ45*3)+(GL45*3)+(GN45*3)+(GP45*6))/18,2)</f>
        <v>2.55</v>
      </c>
      <c r="GU45" s="34" t="e">
        <f aca="false">remarks5(GH45,GJ45,GL45,GN45,GP45,LEFT(GG$5,6),LEFT(GI$5,6),LEFT(GK$5,6),LEFT(GM$5,6),LEFT(GO$5,6))</f>
        <v>#VALUE!</v>
      </c>
      <c r="GV45" s="38" t="e">
        <f aca="false">STATUS(GT45)</f>
        <v>#VALUE!</v>
      </c>
      <c r="GW45" s="39" t="e">
        <f aca="false">IF(AND(W45="PASS",AM45="PASS",BF45="PASS",BW45="PASS",EV45="PASS",FM45="PASS",GD45="PASS",GU45="PASS"),S45+AI45+BB45+BS45+ER45+FI45+FZ45+GQ45,"")</f>
        <v>#VALUE!</v>
      </c>
      <c r="GX45" s="19" t="e">
        <f aca="false">IF(GW45="","",GW45/4150*100)</f>
        <v>#VALUE!</v>
      </c>
      <c r="GY45" s="39" t="e">
        <f aca="false">IF(HA45="PASS",Ngrade(GX45),"")</f>
        <v>#VALUE!</v>
      </c>
      <c r="GZ45" s="19" t="n">
        <f aca="false">((H45+J45+L45+P45+Z45+AB45+AF45+AQ45+AS45+AU45+AW45+AY45+BA45+BL45+BN45+BP45+BR45+EI45+EM45+EO45+EQ45+EZ45+FB45+FD45+FF45+FH45+FQ45+FS45+FU45+FW45+GH45+GJ45+GL45+GN45)*3+SUM(R45,AD45)*2+SUM(N45,AH45,BJ45,EK45,FY45)*4+SUM(GP45)*6)/132</f>
        <v>2.54772727272727</v>
      </c>
      <c r="HA45" s="19" t="e">
        <f aca="false">IF(GX45="","FAIL","PASS")</f>
        <v>#VALUE!</v>
      </c>
      <c r="HB45" s="19" t="e">
        <f aca="false">STATUS2008(V45,AO45,BH45,EG45,EX45,FO45,GF45,GZ45)</f>
        <v>#VALUE!</v>
      </c>
      <c r="HC45" s="40"/>
    </row>
    <row r="46" s="8" customFormat="true" ht="21" hidden="false" customHeight="false" outlineLevel="0" collapsed="false">
      <c r="A46" s="25" t="s">
        <v>182</v>
      </c>
      <c r="B46" s="26" t="s">
        <v>183</v>
      </c>
      <c r="C46" s="26" t="s">
        <v>184</v>
      </c>
      <c r="D46" s="41"/>
      <c r="E46" s="28"/>
      <c r="F46" s="42"/>
      <c r="G46" s="30" t="n">
        <v>20</v>
      </c>
      <c r="H46" s="31" t="n">
        <v>0</v>
      </c>
      <c r="I46" s="30" t="n">
        <v>16</v>
      </c>
      <c r="J46" s="31" t="n">
        <v>0</v>
      </c>
      <c r="K46" s="30" t="s">
        <v>70</v>
      </c>
      <c r="L46" s="31" t="n">
        <v>0</v>
      </c>
      <c r="M46" s="30" t="n">
        <v>26</v>
      </c>
      <c r="N46" s="31" t="n">
        <v>0</v>
      </c>
      <c r="O46" s="30" t="n">
        <v>37</v>
      </c>
      <c r="P46" s="31" t="n">
        <v>0</v>
      </c>
      <c r="Q46" s="30" t="n">
        <v>14</v>
      </c>
      <c r="R46" s="31" t="n">
        <v>0</v>
      </c>
      <c r="S46" s="32" t="e">
        <f aca="false">IF(W46="PASS",G46+I46+K46+M46+O46+Q46,"")</f>
        <v>#VALUE!</v>
      </c>
      <c r="T46" s="33" t="e">
        <f aca="false">IF(S46="","",S46/550*100)</f>
        <v>#VALUE!</v>
      </c>
      <c r="U46" s="32" t="e">
        <f aca="false">IF(W46="PASS",Ngrade(T46),"")</f>
        <v>#VALUE!</v>
      </c>
      <c r="V46" s="33" t="n">
        <f aca="false">ROUND(((H46*3)+(J46*3)+(L46*3)+(N46*4)+(P46*3)+(R46*2))/18,2)</f>
        <v>0</v>
      </c>
      <c r="W46" s="34" t="e">
        <f aca="false">remarks5(H46,J46,L46,N46,R46,LEFT(G$5,6),LEFT(I$5,6),LEFT(K$5,6),LEFT(M$5,6),LEFT(Q$5,6))</f>
        <v>#VALUE!</v>
      </c>
      <c r="X46" s="34" t="e">
        <f aca="false">STATUS(V46)</f>
        <v>#VALUE!</v>
      </c>
      <c r="Y46" s="30" t="s">
        <v>70</v>
      </c>
      <c r="Z46" s="31" t="n">
        <v>0</v>
      </c>
      <c r="AA46" s="30" t="s">
        <v>70</v>
      </c>
      <c r="AB46" s="31" t="n">
        <v>0</v>
      </c>
      <c r="AC46" s="30" t="s">
        <v>70</v>
      </c>
      <c r="AD46" s="31" t="n">
        <v>0</v>
      </c>
      <c r="AE46" s="30" t="s">
        <v>70</v>
      </c>
      <c r="AF46" s="31" t="n">
        <v>0</v>
      </c>
      <c r="AG46" s="30" t="s">
        <v>70</v>
      </c>
      <c r="AH46" s="31" t="n">
        <v>0</v>
      </c>
      <c r="AI46" s="32" t="e">
        <f aca="false">IF(AM46="PASS",Y46+AA46+AC46+AE46+AG46,"")</f>
        <v>#VALUE!</v>
      </c>
      <c r="AJ46" s="33" t="e">
        <f aca="false">IF(AI46="","",AI46/500*100)</f>
        <v>#VALUE!</v>
      </c>
      <c r="AK46" s="33" t="e">
        <f aca="false">IF(AM46="PASS",Ngrade(AJ46),"")</f>
        <v>#VALUE!</v>
      </c>
      <c r="AL46" s="33" t="n">
        <f aca="false">ROUND(((Z46*3)+(AB46*3)+(AD46*2)+(AF46*3)+(AH46*4))/15,2)</f>
        <v>0</v>
      </c>
      <c r="AM46" s="35" t="e">
        <f aca="false">remarks5(Z46,AB46,AD46,AF46,AH46,LEFT(Y$5,6),LEFT(AA$5,6),LEFT(AC$5,6),LEFT(AE$5,6),LEFT(AG$5,6))</f>
        <v>#VALUE!</v>
      </c>
      <c r="AN46" s="35" t="e">
        <f aca="false">STATUS(AL46)</f>
        <v>#VALUE!</v>
      </c>
      <c r="AO46" s="36" t="n">
        <f aca="false">(SUM(H46,J46,L46,P46,Z46,AB46,AF46)*3+SUM(N46,AH46)*4+SUM(R46,AD46)*2)/33</f>
        <v>0</v>
      </c>
      <c r="AP46" s="30" t="s">
        <v>70</v>
      </c>
      <c r="AQ46" s="31" t="n">
        <v>0</v>
      </c>
      <c r="AR46" s="30" t="s">
        <v>70</v>
      </c>
      <c r="AS46" s="31" t="n">
        <v>0</v>
      </c>
      <c r="AT46" s="30" t="s">
        <v>70</v>
      </c>
      <c r="AU46" s="31" t="n">
        <v>0</v>
      </c>
      <c r="AV46" s="30" t="s">
        <v>70</v>
      </c>
      <c r="AW46" s="31" t="n">
        <v>0</v>
      </c>
      <c r="AX46" s="30" t="s">
        <v>70</v>
      </c>
      <c r="AY46" s="31" t="n">
        <v>0</v>
      </c>
      <c r="AZ46" s="30" t="s">
        <v>70</v>
      </c>
      <c r="BA46" s="31" t="n">
        <v>0</v>
      </c>
      <c r="BB46" s="32" t="e">
        <f aca="false">IF(BF46="PASS",AP46+AR46+AT46+AV46++AX46+AZ46,"")</f>
        <v>#VALUE!</v>
      </c>
      <c r="BC46" s="33" t="e">
        <f aca="false">IF(BB46="","",BB46/600*100)</f>
        <v>#VALUE!</v>
      </c>
      <c r="BD46" s="32" t="e">
        <f aca="false">IF(BF46="PASS",Ngrade(BC46),"")</f>
        <v>#VALUE!</v>
      </c>
      <c r="BE46" s="33" t="n">
        <f aca="false">ROUND(((AQ46*3)+(AS46*3)+(AU46*3)+(AW46*3)+(AY46*3)+(BA46*3))/18,2)</f>
        <v>0</v>
      </c>
      <c r="BF46" s="34" t="e">
        <f aca="false">remarks6($AQ46,$AS46,$AU46,$AW46,$AY46,$BA46,LEFT($AP$5,6),LEFT($AR$5,6),LEFT($AT$5,6),LEFT($AV$5,6),LEFT($AX$5,6),LEFT($AZ$5,6))</f>
        <v>#VALUE!</v>
      </c>
      <c r="BG46" s="34" t="e">
        <f aca="false">STATUS(BE46)</f>
        <v>#VALUE!</v>
      </c>
      <c r="BH46" s="36" t="n">
        <f aca="false">(SUM(H46,J46,L46,P46,Z46,AB46,AF46,AQ46,AS46,AU46,AW46,AY46,BA46)*3+SUM(N46,AH46)*4+SUM(R46,AD46)*2)/51</f>
        <v>0</v>
      </c>
      <c r="BI46" s="30" t="s">
        <v>70</v>
      </c>
      <c r="BJ46" s="31" t="n">
        <v>0</v>
      </c>
      <c r="BK46" s="30" t="s">
        <v>70</v>
      </c>
      <c r="BL46" s="31" t="n">
        <v>0</v>
      </c>
      <c r="BM46" s="30" t="s">
        <v>70</v>
      </c>
      <c r="BN46" s="31" t="n">
        <v>0</v>
      </c>
      <c r="BO46" s="30" t="s">
        <v>70</v>
      </c>
      <c r="BP46" s="31" t="n">
        <v>0</v>
      </c>
      <c r="BQ46" s="30" t="s">
        <v>70</v>
      </c>
      <c r="BR46" s="31" t="n">
        <v>0</v>
      </c>
      <c r="BS46" s="32" t="e">
        <f aca="false">IF(BW46="PASS",BI46+BK46+BM46+BO46+BQ46,"")</f>
        <v>#VALUE!</v>
      </c>
      <c r="BT46" s="33" t="e">
        <f aca="false">IF(BS46="","",BS46/500*100)</f>
        <v>#VALUE!</v>
      </c>
      <c r="BU46" s="32" t="e">
        <f aca="false">IF(BW46="PASS",Ngrade(BT46),"")</f>
        <v>#VALUE!</v>
      </c>
      <c r="BV46" s="33" t="n">
        <f aca="false">ROUND(((BJ46*4)+(BL46*3)+(BN46*3)+(BP46*3)+(BR46*3))/16,2)</f>
        <v>0</v>
      </c>
      <c r="BW46" s="34" t="e">
        <f aca="false">remarks5(BJ46,BL46,BN46,BP46,BR46,LEFT(BI$5,6),LEFT(BK$5,6),LEFT(BM$5,6),LEFT(BO$5,6),LEFT(BQ$5,6))</f>
        <v>#VALUE!</v>
      </c>
      <c r="BX46" s="30"/>
      <c r="BY46" s="31"/>
      <c r="BZ46" s="30"/>
      <c r="CA46" s="31"/>
      <c r="CB46" s="30"/>
      <c r="CC46" s="31"/>
      <c r="CD46" s="30"/>
      <c r="CE46" s="31"/>
      <c r="CF46" s="30"/>
      <c r="CG46" s="31"/>
      <c r="CH46" s="30"/>
      <c r="CI46" s="31"/>
      <c r="CJ46" s="32" t="e">
        <f aca="false">IF(CN46="PASS",BX46+BZ46+CB46+CD46+CF46+CH46,"")</f>
        <v>#REF!</v>
      </c>
      <c r="CK46" s="37" t="e">
        <f aca="false">IF(CJ46="","",CJ46/600*100)</f>
        <v>#REF!</v>
      </c>
      <c r="CL46" s="32" t="e">
        <f aca="false">IF(CN46="PASS",Ngrade(CK46),"")</f>
        <v>#REF!</v>
      </c>
      <c r="CM46" s="33" t="e">
        <f aca="false">IF(CJ46="","",((BY46)*3+(CA46)*3+(CC46)*3+(CE46)*3+(CG46)*3+(CI46)*3)/18)</f>
        <v>#REF!</v>
      </c>
      <c r="CN46" s="34" t="e">
        <f aca="false">remarks6(BY46,CA46,CC46,CE46,CG46,CI46,LEFT($G$5,6),LEFT($I$5,6),LEFT($K$5,6),LEFT($M$5,6),LEFT($O$5,6),LEFT(#REF!,6))</f>
        <v>#REF!</v>
      </c>
      <c r="CO46" s="30"/>
      <c r="CP46" s="31"/>
      <c r="CQ46" s="30"/>
      <c r="CR46" s="31"/>
      <c r="CS46" s="30"/>
      <c r="CT46" s="31"/>
      <c r="CU46" s="30"/>
      <c r="CV46" s="31"/>
      <c r="CW46" s="30"/>
      <c r="CX46" s="31"/>
      <c r="CY46" s="32" t="e">
        <f aca="false">IF(DC46="PASS",CO46+CQ46+CS46+CU46+CW46,"")</f>
        <v>#VALUE!</v>
      </c>
      <c r="CZ46" s="37" t="e">
        <f aca="false">IF(CY46="","",CY46/500*100)</f>
        <v>#VALUE!</v>
      </c>
      <c r="DA46" s="32" t="e">
        <f aca="false">IF(DC46="PASS",Ngrade(CZ46),"")</f>
        <v>#VALUE!</v>
      </c>
      <c r="DB46" s="33" t="e">
        <f aca="false">IF(CY46="","",((CP46)*3+(CR46)*3+(CT46)*3+(CV46)*3+(CX46)*3)/15)</f>
        <v>#VALUE!</v>
      </c>
      <c r="DC46" s="34" t="e">
        <f aca="false">remarks5(CP46,CR46,CT46,CV46,CX46,LEFT(CO$5,6),LEFT(CQ$5,6),LEFT(CS$5,6),LEFT(CU$5,6),LEFT(CW$5,6))</f>
        <v>#VALUE!</v>
      </c>
      <c r="DD46" s="30"/>
      <c r="DE46" s="31"/>
      <c r="DF46" s="30"/>
      <c r="DG46" s="31"/>
      <c r="DH46" s="30"/>
      <c r="DI46" s="31"/>
      <c r="DJ46" s="30"/>
      <c r="DK46" s="31"/>
      <c r="DL46" s="32" t="e">
        <f aca="false">IF(DP46="PASS",DD46+DF46+DH46+DJ46,"")</f>
        <v>#VALUE!</v>
      </c>
      <c r="DM46" s="37" t="e">
        <f aca="false">IF(DL46="","",DL46/400*100)</f>
        <v>#VALUE!</v>
      </c>
      <c r="DN46" s="32" t="e">
        <f aca="false">IF(DP46="PASS",Ngrade(DM46),"")</f>
        <v>#VALUE!</v>
      </c>
      <c r="DO46" s="33" t="e">
        <f aca="false">IF(DL46="","",((DE46)*3+(DG46)*3+(DI46)*3+(DK46)*3)/12)</f>
        <v>#VALUE!</v>
      </c>
      <c r="DP46" s="34" t="e">
        <f aca="false">remark4(DE46,DG46,DI46,DK46,LEFT(DD$5,6),LEFT(DF$5,6),LEFT(DH$5,6),LEFT(DJ$5,6))</f>
        <v>#VALUE!</v>
      </c>
      <c r="DQ46" s="30"/>
      <c r="DR46" s="31"/>
      <c r="DS46" s="30"/>
      <c r="DT46" s="31"/>
      <c r="DU46" s="30"/>
      <c r="DV46" s="31"/>
      <c r="DW46" s="30"/>
      <c r="DX46" s="31"/>
      <c r="DY46" s="30"/>
      <c r="DZ46" s="31"/>
      <c r="EA46" s="32" t="e">
        <f aca="false">IF(EE46="PASS",DQ46+DS46+DU46+DW46+DY46,"")</f>
        <v>#VALUE!</v>
      </c>
      <c r="EB46" s="37" t="e">
        <f aca="false">IF(EA46="","",EA46/500*100)</f>
        <v>#VALUE!</v>
      </c>
      <c r="EC46" s="32" t="e">
        <f aca="false">IF(EE46="PASS",Ngrade(EB46),"")</f>
        <v>#VALUE!</v>
      </c>
      <c r="ED46" s="33" t="e">
        <f aca="false">IF(EA46="","",((DR46)*3+(DT46)*3+(DV46)*3+(DX46)*3+(DZ46)*6)/18)</f>
        <v>#VALUE!</v>
      </c>
      <c r="EE46" s="34" t="e">
        <f aca="false">remarks5(DR46,DT46,DV46,DX46,DZ46,LEFT(DQ$5,6),LEFT(DS$5,6),LEFT(DU$5,6),LEFT(DW$5,6),LEFT(DY$5,6))</f>
        <v>#VALUE!</v>
      </c>
      <c r="EF46" s="34" t="e">
        <f aca="false">STATUS(BV46)</f>
        <v>#VALUE!</v>
      </c>
      <c r="EG46" s="36" t="n">
        <f aca="false">(SUM(H46,J46,L46,P46,Z46,AB46,AF46,AQ46,AS46,AU46,AW46,AY46,BA46,BL46,BN46,BP46,BR46)*3+SUM(N46,AH46,BJ46)*4+SUM(R46,AD46)*2)/67</f>
        <v>0</v>
      </c>
      <c r="EH46" s="30" t="s">
        <v>70</v>
      </c>
      <c r="EI46" s="31" t="n">
        <v>0</v>
      </c>
      <c r="EJ46" s="30" t="s">
        <v>70</v>
      </c>
      <c r="EK46" s="31" t="n">
        <v>0</v>
      </c>
      <c r="EL46" s="30" t="s">
        <v>70</v>
      </c>
      <c r="EM46" s="31" t="n">
        <v>0</v>
      </c>
      <c r="EN46" s="30" t="s">
        <v>70</v>
      </c>
      <c r="EO46" s="31" t="n">
        <v>0</v>
      </c>
      <c r="EP46" s="30" t="s">
        <v>70</v>
      </c>
      <c r="EQ46" s="31" t="n">
        <v>0</v>
      </c>
      <c r="ER46" s="32" t="e">
        <f aca="false">IF(EV46="PASS",EH46+EJ46+EL46+EN46+EP46,"")</f>
        <v>#VALUE!</v>
      </c>
      <c r="ES46" s="33" t="e">
        <f aca="false">IF(ER46="","",ER46/500*100)</f>
        <v>#VALUE!</v>
      </c>
      <c r="ET46" s="32" t="e">
        <f aca="false">IF(EV46="PASS",Ngrade(ES46),"")</f>
        <v>#VALUE!</v>
      </c>
      <c r="EU46" s="33" t="n">
        <f aca="false">ROUND(((EI46*3)+(EK46*4)+(EM46*3)+(EO46*3)+(EQ46*3))/16,2)</f>
        <v>0</v>
      </c>
      <c r="EV46" s="34" t="e">
        <f aca="false">remarks5(EI46,EK46,EM46,EO46,EQ46,LEFT(EH$5,6),LEFT(EJ$5,6),LEFT(EL$5,6),LEFT(EN$5,6),LEFT(EP$5,6))</f>
        <v>#VALUE!</v>
      </c>
      <c r="EW46" s="38" t="e">
        <f aca="false">STATUS(EU46)</f>
        <v>#VALUE!</v>
      </c>
      <c r="EX46" s="36" t="n">
        <f aca="false">((H46+J46+L46+P46+Z46+AB46+AF46+AQ46+AS46+AU46+AW46+AY46+BA46+BL46+BN46+BP46+BR46+EI46+EM46+EO46+EQ46)*3+SUM(R46,AD46)*2+SUM(N46,AH46,BJ46,EK46)*4)/83</f>
        <v>0</v>
      </c>
      <c r="EY46" s="30" t="s">
        <v>70</v>
      </c>
      <c r="EZ46" s="31" t="n">
        <v>0</v>
      </c>
      <c r="FA46" s="30" t="s">
        <v>70</v>
      </c>
      <c r="FB46" s="31" t="n">
        <v>0</v>
      </c>
      <c r="FC46" s="30" t="s">
        <v>70</v>
      </c>
      <c r="FD46" s="31" t="n">
        <v>0</v>
      </c>
      <c r="FE46" s="30" t="s">
        <v>70</v>
      </c>
      <c r="FF46" s="31" t="n">
        <v>0</v>
      </c>
      <c r="FG46" s="30" t="s">
        <v>70</v>
      </c>
      <c r="FH46" s="31" t="n">
        <v>0</v>
      </c>
      <c r="FI46" s="32" t="e">
        <f aca="false">IF(FM46="PASS",EY46+FA46+FC46+FE46+FG46,"")</f>
        <v>#VALUE!</v>
      </c>
      <c r="FJ46" s="33" t="e">
        <f aca="false">IF(FI46="","",FI46/500*100)</f>
        <v>#VALUE!</v>
      </c>
      <c r="FK46" s="32" t="e">
        <f aca="false">IF(FM46="PASS",Ngrade(FJ46),"")</f>
        <v>#VALUE!</v>
      </c>
      <c r="FL46" s="33" t="n">
        <f aca="false">ROUND(((EZ46*3)+(FB46*3)+(FD46*3)+(FF46*3)+(FH46*3))/15,2)</f>
        <v>0</v>
      </c>
      <c r="FM46" s="34" t="e">
        <f aca="false">remarks5(EZ46,FB46,FD46,FF46,FH46,LEFT(EY$5,6),LEFT(FA$5,6),LEFT(FC$5,6),LEFT(FE$5,6),LEFT(FG$5,6))</f>
        <v>#VALUE!</v>
      </c>
      <c r="FN46" s="38" t="e">
        <f aca="false">STATUS(FL46)</f>
        <v>#VALUE!</v>
      </c>
      <c r="FO46" s="36" t="n">
        <f aca="false">((H46+J46+L46+P46+Z46+AB46+AF46+AQ46+AS46+AU46+AW46+AY46+BA46+BL46+BN46+BP46+BR46+EI46+EM46+EO46+EQ46+EZ46+FB46+FD46+FF46+FH46)*3+SUM(R46,AD46)*2+SUM(N46,AH46,BJ46,EK46)*4)/98</f>
        <v>0</v>
      </c>
      <c r="FP46" s="30" t="s">
        <v>70</v>
      </c>
      <c r="FQ46" s="31" t="n">
        <v>0</v>
      </c>
      <c r="FR46" s="30" t="s">
        <v>70</v>
      </c>
      <c r="FS46" s="31" t="n">
        <v>0</v>
      </c>
      <c r="FT46" s="30" t="s">
        <v>70</v>
      </c>
      <c r="FU46" s="31" t="n">
        <v>0</v>
      </c>
      <c r="FV46" s="30" t="s">
        <v>70</v>
      </c>
      <c r="FW46" s="31" t="n">
        <v>0</v>
      </c>
      <c r="FX46" s="30" t="s">
        <v>70</v>
      </c>
      <c r="FY46" s="31" t="n">
        <v>0</v>
      </c>
      <c r="FZ46" s="32" t="e">
        <f aca="false">IF(GD46="PASS",FP46+FR46+FT46+FV46+FX46,"")</f>
        <v>#VALUE!</v>
      </c>
      <c r="GA46" s="33" t="e">
        <f aca="false">IF(FZ46="","",FZ46/500*100)</f>
        <v>#VALUE!</v>
      </c>
      <c r="GB46" s="32" t="e">
        <f aca="false">IF(GD46="PASS",Ngrade(GA46),"")</f>
        <v>#VALUE!</v>
      </c>
      <c r="GC46" s="33" t="n">
        <f aca="false">ROUND(((FQ46*3)+(FS46*3)+(FU46*3)+(FW46*3)+(FY46*4))/16,2)</f>
        <v>0</v>
      </c>
      <c r="GD46" s="34" t="e">
        <f aca="false">remarks5(FQ46,FS46,FU46,FW46,FY46,LEFT(FP$5,6),LEFT(FR$5,6),LEFT(FT$5,6),LEFT(FV$5,6),LEFT(FX$5,6))</f>
        <v>#VALUE!</v>
      </c>
      <c r="GE46" s="38" t="e">
        <f aca="false">STATUS(GC46)</f>
        <v>#VALUE!</v>
      </c>
      <c r="GF46" s="36" t="n">
        <f aca="false">((H46+J46+L46+P46+Z46+AB46+AF46+AQ46+AS46+AU46+AW46+AY46+BA46+BL46+BN46+BP46+BR46+EI46+EM46+EO46+EQ46+EZ46+FB46+FD46+FF46+FH46+FQ46+FS46+FU46+FW46)*3+SUM(R46,AD46)*2+SUM(N46,AH46,BJ46,EK46,FY46)*4)/114</f>
        <v>0</v>
      </c>
      <c r="GG46" s="30" t="s">
        <v>70</v>
      </c>
      <c r="GH46" s="31" t="n">
        <v>0</v>
      </c>
      <c r="GI46" s="30" t="s">
        <v>70</v>
      </c>
      <c r="GJ46" s="31" t="n">
        <v>0</v>
      </c>
      <c r="GK46" s="30" t="s">
        <v>70</v>
      </c>
      <c r="GL46" s="31" t="n">
        <v>0</v>
      </c>
      <c r="GM46" s="30" t="s">
        <v>70</v>
      </c>
      <c r="GN46" s="31" t="n">
        <v>0</v>
      </c>
      <c r="GO46" s="30" t="s">
        <v>70</v>
      </c>
      <c r="GP46" s="31" t="n">
        <v>0</v>
      </c>
      <c r="GQ46" s="32" t="e">
        <f aca="false">IF(GU46="PASS",GG46+GI46+GK46+GM46+GO46,"")</f>
        <v>#VALUE!</v>
      </c>
      <c r="GR46" s="33" t="e">
        <f aca="false">IF(GQ46="","",GQ46/500*100)</f>
        <v>#VALUE!</v>
      </c>
      <c r="GS46" s="32" t="e">
        <f aca="false">IF(GU46="PASS",Ngrade(GR46),"")</f>
        <v>#VALUE!</v>
      </c>
      <c r="GT46" s="33" t="n">
        <f aca="false">ROUND(((GH46*3)+(GJ46*3)+(GL46*3)+(GN46*3)+(GP46*6))/18,2)</f>
        <v>0</v>
      </c>
      <c r="GU46" s="34" t="e">
        <f aca="false">remarks5(GH46,GJ46,GL46,GN46,GP46,LEFT(GG$5,6),LEFT(GI$5,6),LEFT(GK$5,6),LEFT(GM$5,6),LEFT(GO$5,6))</f>
        <v>#VALUE!</v>
      </c>
      <c r="GV46" s="38" t="e">
        <f aca="false">STATUS(GT46)</f>
        <v>#VALUE!</v>
      </c>
      <c r="GW46" s="39" t="e">
        <f aca="false">IF(AND(W46="PASS",AM46="PASS",BF46="PASS",BW46="PASS",EV46="PASS",FM46="PASS",GD46="PASS",GU46="PASS"),S46+AI46+BB46+BS46+ER46+FI46+FZ46+GQ46,"")</f>
        <v>#VALUE!</v>
      </c>
      <c r="GX46" s="19" t="e">
        <f aca="false">IF(GW46="","",GW46/4150*100)</f>
        <v>#VALUE!</v>
      </c>
      <c r="GY46" s="39" t="e">
        <f aca="false">IF(HA46="PASS",Ngrade(GX46),"")</f>
        <v>#VALUE!</v>
      </c>
      <c r="GZ46" s="19" t="n">
        <f aca="false">((H46+J46+L46+P46+Z46+AB46+AF46+AQ46+AS46+AU46+AW46+AY46+BA46+BL46+BN46+BP46+BR46+EI46+EM46+EO46+EQ46+EZ46+FB46+FD46+FF46+FH46+FQ46+FS46+FU46+FW46+GH46+GJ46+GL46+GN46)*3+SUM(R46,AD46)*2+SUM(N46,AH46,BJ46,EK46,FY46)*4+SUM(GP46)*6)/132</f>
        <v>0</v>
      </c>
      <c r="HA46" s="19" t="e">
        <f aca="false">IF(GX46="","FAIL","PASS")</f>
        <v>#VALUE!</v>
      </c>
      <c r="HB46" s="19" t="e">
        <f aca="false">STATUS2008(V46,AO46,BH46,EG46,EX46,FO46,GF46,GZ46)</f>
        <v>#VALUE!</v>
      </c>
      <c r="HC46" s="40" t="s">
        <v>71</v>
      </c>
    </row>
    <row r="47" s="8" customFormat="true" ht="21" hidden="false" customHeight="false" outlineLevel="0" collapsed="false">
      <c r="A47" s="43" t="s">
        <v>185</v>
      </c>
      <c r="B47" s="44" t="s">
        <v>186</v>
      </c>
      <c r="C47" s="44" t="s">
        <v>187</v>
      </c>
      <c r="D47" s="41"/>
      <c r="E47" s="28"/>
      <c r="F47" s="42"/>
      <c r="G47" s="30" t="n">
        <v>70</v>
      </c>
      <c r="H47" s="31" t="n">
        <v>2.8</v>
      </c>
      <c r="I47" s="30" t="n">
        <v>92</v>
      </c>
      <c r="J47" s="31" t="n">
        <v>4</v>
      </c>
      <c r="K47" s="30" t="n">
        <v>68</v>
      </c>
      <c r="L47" s="31" t="n">
        <v>2.6</v>
      </c>
      <c r="M47" s="30" t="n">
        <v>50</v>
      </c>
      <c r="N47" s="31" t="n">
        <v>1</v>
      </c>
      <c r="O47" s="30" t="n">
        <v>60</v>
      </c>
      <c r="P47" s="31" t="n">
        <v>2</v>
      </c>
      <c r="Q47" s="30" t="n">
        <v>33</v>
      </c>
      <c r="R47" s="31" t="n">
        <v>2.4</v>
      </c>
      <c r="S47" s="32" t="e">
        <f aca="false">IF(W47="PASS",G47+I47+K47+M47+O47+Q47,"")</f>
        <v>#VALUE!</v>
      </c>
      <c r="T47" s="33" t="e">
        <f aca="false">IF(S47="","",S47/550*100)</f>
        <v>#VALUE!</v>
      </c>
      <c r="U47" s="32" t="e">
        <f aca="false">IF(W47="PASS",Ngrade(T47),"")</f>
        <v>#VALUE!</v>
      </c>
      <c r="V47" s="33" t="n">
        <f aca="false">ROUND(((H47*3)+(J47*3)+(L47*3)+(N47*4)+(P47*3)+(R47*2))/18,2)</f>
        <v>2.39</v>
      </c>
      <c r="W47" s="34" t="e">
        <f aca="false">remarks5(H47,J47,L47,N47,R47,LEFT(G$5,6),LEFT(I$5,6),LEFT(K$5,6),LEFT(M$5,6),LEFT(Q$5,6))</f>
        <v>#VALUE!</v>
      </c>
      <c r="X47" s="34" t="e">
        <f aca="false">STATUS(V47)</f>
        <v>#VALUE!</v>
      </c>
      <c r="Y47" s="30" t="n">
        <v>75</v>
      </c>
      <c r="Z47" s="31" t="n">
        <v>3.1</v>
      </c>
      <c r="AA47" s="30" t="n">
        <v>80</v>
      </c>
      <c r="AB47" s="31" t="n">
        <v>3.4</v>
      </c>
      <c r="AC47" s="30" t="n">
        <v>66</v>
      </c>
      <c r="AD47" s="31" t="n">
        <v>2.4</v>
      </c>
      <c r="AE47" s="30" t="n">
        <v>76</v>
      </c>
      <c r="AF47" s="31" t="n">
        <v>3.1</v>
      </c>
      <c r="AG47" s="30" t="n">
        <v>50</v>
      </c>
      <c r="AH47" s="31" t="n">
        <v>1</v>
      </c>
      <c r="AI47" s="32" t="e">
        <f aca="false">IF(AM47="PASS",Y47+AA47+AC47+AE47+AG47,"")</f>
        <v>#VALUE!</v>
      </c>
      <c r="AJ47" s="33" t="e">
        <f aca="false">IF(AI47="","",AI47/500*100)</f>
        <v>#VALUE!</v>
      </c>
      <c r="AK47" s="33" t="e">
        <f aca="false">IF(AM47="PASS",Ngrade(AJ47),"")</f>
        <v>#VALUE!</v>
      </c>
      <c r="AL47" s="33" t="n">
        <f aca="false">ROUND(((Z47*3)+(AB47*3)+(AD47*2)+(AF47*3)+(AH47*4))/15,2)</f>
        <v>2.51</v>
      </c>
      <c r="AM47" s="35" t="e">
        <f aca="false">remarks5(Z47,AB47,AD47,AF47,AH47,LEFT(Y$5,6),LEFT(AA$5,6),LEFT(AC$5,6),LEFT(AE$5,6),LEFT(AG$5,6))</f>
        <v>#VALUE!</v>
      </c>
      <c r="AN47" s="35" t="e">
        <f aca="false">STATUS(AL47)</f>
        <v>#VALUE!</v>
      </c>
      <c r="AO47" s="36" t="n">
        <f aca="false">(SUM(H47,J47,L47,P47,Z47,AB47,AF47)*3+SUM(N47,AH47)*4+SUM(R47,AD47)*2)/33</f>
        <v>2.44242424242424</v>
      </c>
      <c r="AP47" s="30" t="n">
        <v>52</v>
      </c>
      <c r="AQ47" s="31" t="n">
        <v>1.2</v>
      </c>
      <c r="AR47" s="30" t="n">
        <v>81</v>
      </c>
      <c r="AS47" s="31" t="n">
        <v>3.5</v>
      </c>
      <c r="AT47" s="30" t="n">
        <v>72</v>
      </c>
      <c r="AU47" s="31" t="n">
        <v>2.9</v>
      </c>
      <c r="AV47" s="30" t="n">
        <v>85</v>
      </c>
      <c r="AW47" s="31" t="n">
        <v>4</v>
      </c>
      <c r="AX47" s="30" t="n">
        <v>85</v>
      </c>
      <c r="AY47" s="31" t="n">
        <v>4</v>
      </c>
      <c r="AZ47" s="30" t="n">
        <v>73</v>
      </c>
      <c r="BA47" s="31" t="n">
        <v>2.9</v>
      </c>
      <c r="BB47" s="32" t="e">
        <f aca="false">IF(BF47="PASS",AP47+AR47+AT47+AV47++AX47+AZ47,"")</f>
        <v>#VALUE!</v>
      </c>
      <c r="BC47" s="33" t="e">
        <f aca="false">IF(BB47="","",BB47/600*100)</f>
        <v>#VALUE!</v>
      </c>
      <c r="BD47" s="32" t="e">
        <f aca="false">IF(BF47="PASS",Ngrade(BC47),"")</f>
        <v>#VALUE!</v>
      </c>
      <c r="BE47" s="33" t="n">
        <f aca="false">ROUND(((AQ47*3)+(AS47*3)+(AU47*3)+(AW47*3)+(AY47*3)+(BA47*3))/18,2)</f>
        <v>3.08</v>
      </c>
      <c r="BF47" s="34" t="e">
        <f aca="false">remarks6($AQ47,$AS47,$AU47,$AW47,$AY47,$BA47,LEFT($AP$5,6),LEFT($AR$5,6),LEFT($AT$5,6),LEFT($AV$5,6),LEFT($AX$5,6),LEFT($AZ$5,6))</f>
        <v>#VALUE!</v>
      </c>
      <c r="BG47" s="34" t="e">
        <f aca="false">STATUS(BE47)</f>
        <v>#VALUE!</v>
      </c>
      <c r="BH47" s="36" t="n">
        <f aca="false">(SUM(H47,J47,L47,P47,Z47,AB47,AF47,AQ47,AS47,AU47,AW47,AY47,BA47)*3+SUM(N47,AH47)*4+SUM(R47,AD47)*2)/51</f>
        <v>2.66862745098039</v>
      </c>
      <c r="BI47" s="30" t="n">
        <v>97</v>
      </c>
      <c r="BJ47" s="31" t="n">
        <v>4</v>
      </c>
      <c r="BK47" s="30" t="n">
        <v>61</v>
      </c>
      <c r="BL47" s="31" t="n">
        <v>2.1</v>
      </c>
      <c r="BM47" s="30" t="n">
        <v>91</v>
      </c>
      <c r="BN47" s="31" t="n">
        <v>4</v>
      </c>
      <c r="BO47" s="30" t="n">
        <v>92</v>
      </c>
      <c r="BP47" s="31" t="n">
        <v>4</v>
      </c>
      <c r="BQ47" s="30" t="n">
        <v>91</v>
      </c>
      <c r="BR47" s="31" t="n">
        <v>4</v>
      </c>
      <c r="BS47" s="32" t="e">
        <f aca="false">IF(BW47="PASS",BI47+BK47+BM47+BO47+BQ47,"")</f>
        <v>#VALUE!</v>
      </c>
      <c r="BT47" s="33" t="e">
        <f aca="false">IF(BS47="","",BS47/500*100)</f>
        <v>#VALUE!</v>
      </c>
      <c r="BU47" s="32" t="e">
        <f aca="false">IF(BW47="PASS",Ngrade(BT47),"")</f>
        <v>#VALUE!</v>
      </c>
      <c r="BV47" s="33" t="n">
        <f aca="false">ROUND(((BJ47*4)+(BL47*3)+(BN47*3)+(BP47*3)+(BR47*3))/16,2)</f>
        <v>3.64</v>
      </c>
      <c r="BW47" s="34" t="e">
        <f aca="false">remarks5(BJ47,BL47,BN47,BP47,BR47,LEFT(BI$5,6),LEFT(BK$5,6),LEFT(BM$5,6),LEFT(BO$5,6),LEFT(BQ$5,6))</f>
        <v>#VALUE!</v>
      </c>
      <c r="BX47" s="30"/>
      <c r="BY47" s="31"/>
      <c r="BZ47" s="30"/>
      <c r="CA47" s="31"/>
      <c r="CB47" s="30"/>
      <c r="CC47" s="31"/>
      <c r="CD47" s="30"/>
      <c r="CE47" s="31"/>
      <c r="CF47" s="30"/>
      <c r="CG47" s="31"/>
      <c r="CH47" s="30"/>
      <c r="CI47" s="31"/>
      <c r="CJ47" s="32" t="e">
        <f aca="false">IF(CN47="PASS",BX47+BZ47+CB47+CD47+CF47+CH47,"")</f>
        <v>#REF!</v>
      </c>
      <c r="CK47" s="37" t="e">
        <f aca="false">IF(CJ47="","",CJ47/600*100)</f>
        <v>#REF!</v>
      </c>
      <c r="CL47" s="32" t="e">
        <f aca="false">IF(CN47="PASS",Ngrade(CK47),"")</f>
        <v>#REF!</v>
      </c>
      <c r="CM47" s="33" t="e">
        <f aca="false">IF(CJ47="","",((BY47)*3+(CA47)*3+(CC47)*3+(CE47)*3+(CG47)*3+(CI47)*3)/18)</f>
        <v>#REF!</v>
      </c>
      <c r="CN47" s="34" t="e">
        <f aca="false">remarks6(BY47,CA47,CC47,CE47,CG47,CI47,LEFT($G$5,6),LEFT($I$5,6),LEFT($K$5,6),LEFT($M$5,6),LEFT($O$5,6),LEFT(#REF!,6))</f>
        <v>#REF!</v>
      </c>
      <c r="CO47" s="30"/>
      <c r="CP47" s="31"/>
      <c r="CQ47" s="30"/>
      <c r="CR47" s="31"/>
      <c r="CS47" s="30"/>
      <c r="CT47" s="31"/>
      <c r="CU47" s="30"/>
      <c r="CV47" s="31"/>
      <c r="CW47" s="30"/>
      <c r="CX47" s="31"/>
      <c r="CY47" s="32" t="e">
        <f aca="false">IF(DC47="PASS",CO47+CQ47+CS47+CU47+CW47,"")</f>
        <v>#VALUE!</v>
      </c>
      <c r="CZ47" s="37" t="e">
        <f aca="false">IF(CY47="","",CY47/500*100)</f>
        <v>#VALUE!</v>
      </c>
      <c r="DA47" s="32" t="e">
        <f aca="false">IF(DC47="PASS",Ngrade(CZ47),"")</f>
        <v>#VALUE!</v>
      </c>
      <c r="DB47" s="33" t="e">
        <f aca="false">IF(CY47="","",((CP47)*3+(CR47)*3+(CT47)*3+(CV47)*3+(CX47)*3)/15)</f>
        <v>#VALUE!</v>
      </c>
      <c r="DC47" s="34" t="e">
        <f aca="false">remarks5(CP47,CR47,CT47,CV47,CX47,LEFT(CO$5,6),LEFT(CQ$5,6),LEFT(CS$5,6),LEFT(CU$5,6),LEFT(CW$5,6))</f>
        <v>#VALUE!</v>
      </c>
      <c r="DD47" s="30"/>
      <c r="DE47" s="31"/>
      <c r="DF47" s="30"/>
      <c r="DG47" s="31"/>
      <c r="DH47" s="30"/>
      <c r="DI47" s="31"/>
      <c r="DJ47" s="30"/>
      <c r="DK47" s="31"/>
      <c r="DL47" s="32" t="e">
        <f aca="false">IF(DP47="PASS",DD47+DF47+DH47+DJ47,"")</f>
        <v>#VALUE!</v>
      </c>
      <c r="DM47" s="37" t="e">
        <f aca="false">IF(DL47="","",DL47/400*100)</f>
        <v>#VALUE!</v>
      </c>
      <c r="DN47" s="32" t="e">
        <f aca="false">IF(DP47="PASS",Ngrade(DM47),"")</f>
        <v>#VALUE!</v>
      </c>
      <c r="DO47" s="33" t="e">
        <f aca="false">IF(DL47="","",((DE47)*3+(DG47)*3+(DI47)*3+(DK47)*3)/12)</f>
        <v>#VALUE!</v>
      </c>
      <c r="DP47" s="34" t="e">
        <f aca="false">remark4(DE47,DG47,DI47,DK47,LEFT(DD$5,6),LEFT(DF$5,6),LEFT(DH$5,6),LEFT(DJ$5,6))</f>
        <v>#VALUE!</v>
      </c>
      <c r="DQ47" s="30"/>
      <c r="DR47" s="31"/>
      <c r="DS47" s="30"/>
      <c r="DT47" s="31"/>
      <c r="DU47" s="30"/>
      <c r="DV47" s="31"/>
      <c r="DW47" s="30"/>
      <c r="DX47" s="31"/>
      <c r="DY47" s="30"/>
      <c r="DZ47" s="31"/>
      <c r="EA47" s="32" t="e">
        <f aca="false">IF(EE47="PASS",DQ47+DS47+DU47+DW47+DY47,"")</f>
        <v>#VALUE!</v>
      </c>
      <c r="EB47" s="37" t="e">
        <f aca="false">IF(EA47="","",EA47/500*100)</f>
        <v>#VALUE!</v>
      </c>
      <c r="EC47" s="32" t="e">
        <f aca="false">IF(EE47="PASS",Ngrade(EB47),"")</f>
        <v>#VALUE!</v>
      </c>
      <c r="ED47" s="33" t="e">
        <f aca="false">IF(EA47="","",((DR47)*3+(DT47)*3+(DV47)*3+(DX47)*3+(DZ47)*6)/18)</f>
        <v>#VALUE!</v>
      </c>
      <c r="EE47" s="34" t="e">
        <f aca="false">remarks5(DR47,DT47,DV47,DX47,DZ47,LEFT(DQ$5,6),LEFT(DS$5,6),LEFT(DU$5,6),LEFT(DW$5,6),LEFT(DY$5,6))</f>
        <v>#VALUE!</v>
      </c>
      <c r="EF47" s="34" t="e">
        <f aca="false">STATUS(BV47)</f>
        <v>#VALUE!</v>
      </c>
      <c r="EG47" s="36" t="n">
        <f aca="false">(SUM(H47,J47,L47,P47,Z47,AB47,AF47,AQ47,AS47,AU47,AW47,AY47,BA47,BL47,BN47,BP47,BR47)*3+SUM(N47,AH47,BJ47)*4+SUM(R47,AD47)*2)/67</f>
        <v>2.90149253731343</v>
      </c>
      <c r="EH47" s="30" t="n">
        <v>92</v>
      </c>
      <c r="EI47" s="31" t="n">
        <v>4</v>
      </c>
      <c r="EJ47" s="30" t="n">
        <v>58</v>
      </c>
      <c r="EK47" s="31" t="n">
        <v>1.8</v>
      </c>
      <c r="EL47" s="30" t="n">
        <v>60</v>
      </c>
      <c r="EM47" s="31" t="n">
        <v>2</v>
      </c>
      <c r="EN47" s="30" t="n">
        <v>88</v>
      </c>
      <c r="EO47" s="31" t="n">
        <v>4</v>
      </c>
      <c r="EP47" s="30" t="n">
        <v>50</v>
      </c>
      <c r="EQ47" s="31" t="n">
        <v>1</v>
      </c>
      <c r="ER47" s="32" t="e">
        <f aca="false">IF(EV47="PASS",EH47+EJ47+EL47+EN47+EP47,"")</f>
        <v>#VALUE!</v>
      </c>
      <c r="ES47" s="33" t="e">
        <f aca="false">IF(ER47="","",ER47/500*100)</f>
        <v>#VALUE!</v>
      </c>
      <c r="ET47" s="32" t="e">
        <f aca="false">IF(EV47="PASS",Ngrade(ES47),"")</f>
        <v>#VALUE!</v>
      </c>
      <c r="EU47" s="33" t="n">
        <f aca="false">ROUND(((EI47*3)+(EK47*4)+(EM47*3)+(EO47*3)+(EQ47*3))/16,2)</f>
        <v>2.51</v>
      </c>
      <c r="EV47" s="34" t="e">
        <f aca="false">remarks5(EI47,EK47,EM47,EO47,EQ47,LEFT(EH$5,6),LEFT(EJ$5,6),LEFT(EL$5,6),LEFT(EN$5,6),LEFT(EP$5,6))</f>
        <v>#VALUE!</v>
      </c>
      <c r="EW47" s="38" t="e">
        <f aca="false">STATUS(EU47)</f>
        <v>#VALUE!</v>
      </c>
      <c r="EX47" s="36" t="n">
        <f aca="false">((H47+J47+L47+P47+Z47+AB47+AF47+AQ47+AS47+AU47+AW47+AY47+BA47+BL47+BN47+BP47+BR47+EI47+EM47+EO47+EQ47)*3+SUM(R47,AD47)*2+SUM(N47,AH47,BJ47,EK47)*4)/83</f>
        <v>2.82650602409638</v>
      </c>
      <c r="EY47" s="30" t="n">
        <v>85</v>
      </c>
      <c r="EZ47" s="31" t="n">
        <v>4</v>
      </c>
      <c r="FA47" s="30" t="n">
        <v>90</v>
      </c>
      <c r="FB47" s="31" t="n">
        <v>4</v>
      </c>
      <c r="FC47" s="30" t="n">
        <v>91</v>
      </c>
      <c r="FD47" s="31" t="n">
        <v>4</v>
      </c>
      <c r="FE47" s="30" t="n">
        <v>61.5</v>
      </c>
      <c r="FF47" s="31" t="n">
        <v>2.15</v>
      </c>
      <c r="FG47" s="30" t="n">
        <v>61</v>
      </c>
      <c r="FH47" s="31" t="n">
        <v>2.1</v>
      </c>
      <c r="FI47" s="32" t="e">
        <f aca="false">IF(FM47="PASS",EY47+FA47+FC47+FE47+FG47,"")</f>
        <v>#VALUE!</v>
      </c>
      <c r="FJ47" s="33" t="e">
        <f aca="false">IF(FI47="","",FI47/500*100)</f>
        <v>#VALUE!</v>
      </c>
      <c r="FK47" s="32" t="e">
        <f aca="false">IF(FM47="PASS",Ngrade(FJ47),"")</f>
        <v>#VALUE!</v>
      </c>
      <c r="FL47" s="33" t="n">
        <f aca="false">ROUND(((EZ47*3)+(FB47*3)+(FD47*3)+(FF47*3)+(FH47*3))/15,2)</f>
        <v>3.25</v>
      </c>
      <c r="FM47" s="34" t="e">
        <f aca="false">remarks5(EZ47,FB47,FD47,FF47,FH47,LEFT(EY$5,6),LEFT(FA$5,6),LEFT(FC$5,6),LEFT(FE$5,6),LEFT(FG$5,6))</f>
        <v>#VALUE!</v>
      </c>
      <c r="FN47" s="38" t="e">
        <f aca="false">STATUS(FL47)</f>
        <v>#VALUE!</v>
      </c>
      <c r="FO47" s="36" t="n">
        <f aca="false">((H47+J47+L47+P47+Z47+AB47+AF47+AQ47+AS47+AU47+AW47+AY47+BA47+BL47+BN47+BP47+BR47+EI47+EM47+EO47+EQ47+EZ47+FB47+FD47+FF47+FH47)*3+SUM(R47,AD47)*2+SUM(N47,AH47,BJ47,EK47)*4)/98</f>
        <v>2.89132653061224</v>
      </c>
      <c r="FP47" s="30" t="n">
        <v>75</v>
      </c>
      <c r="FQ47" s="31" t="n">
        <v>3.1</v>
      </c>
      <c r="FR47" s="30" t="n">
        <v>60</v>
      </c>
      <c r="FS47" s="31" t="n">
        <v>2</v>
      </c>
      <c r="FT47" s="30" t="n">
        <v>72</v>
      </c>
      <c r="FU47" s="31" t="n">
        <v>2.9</v>
      </c>
      <c r="FV47" s="30" t="n">
        <v>52</v>
      </c>
      <c r="FW47" s="31" t="n">
        <v>1.2</v>
      </c>
      <c r="FX47" s="30" t="n">
        <v>56</v>
      </c>
      <c r="FY47" s="31" t="n">
        <v>1.6</v>
      </c>
      <c r="FZ47" s="32" t="e">
        <f aca="false">IF(GD47="PASS",FP47+FR47+FT47+FV47+FX47,"")</f>
        <v>#VALUE!</v>
      </c>
      <c r="GA47" s="33" t="e">
        <f aca="false">IF(FZ47="","",FZ47/500*100)</f>
        <v>#VALUE!</v>
      </c>
      <c r="GB47" s="32" t="e">
        <f aca="false">IF(GD47="PASS",Ngrade(GA47),"")</f>
        <v>#VALUE!</v>
      </c>
      <c r="GC47" s="33" t="n">
        <f aca="false">ROUND(((FQ47*3)+(FS47*3)+(FU47*3)+(FW47*3)+(FY47*4))/16,2)</f>
        <v>2.13</v>
      </c>
      <c r="GD47" s="34" t="e">
        <f aca="false">remarks5(FQ47,FS47,FU47,FW47,FY47,LEFT(FP$5,6),LEFT(FR$5,6),LEFT(FT$5,6),LEFT(FV$5,6),LEFT(FX$5,6))</f>
        <v>#VALUE!</v>
      </c>
      <c r="GE47" s="38" t="e">
        <f aca="false">STATUS(GC47)</f>
        <v>#VALUE!</v>
      </c>
      <c r="GF47" s="36" t="n">
        <f aca="false">((H47+J47+L47+P47+Z47+AB47+AF47+AQ47+AS47+AU47+AW47+AY47+BA47+BL47+BN47+BP47+BR47+EI47+EM47+EO47+EQ47+EZ47+FB47+FD47+FF47+FH47+FQ47+FS47+FU47+FW47)*3+SUM(R47,AD47)*2+SUM(N47,AH47,BJ47,EK47,FY47)*4)/114</f>
        <v>2.78377192982456</v>
      </c>
      <c r="GG47" s="30" t="n">
        <v>67</v>
      </c>
      <c r="GH47" s="31" t="n">
        <v>2.5</v>
      </c>
      <c r="GI47" s="30" t="n">
        <v>66</v>
      </c>
      <c r="GJ47" s="31" t="n">
        <v>2.4</v>
      </c>
      <c r="GK47" s="30" t="n">
        <v>56</v>
      </c>
      <c r="GL47" s="31" t="n">
        <v>1.6</v>
      </c>
      <c r="GM47" s="30" t="n">
        <v>50</v>
      </c>
      <c r="GN47" s="31" t="n">
        <v>1</v>
      </c>
      <c r="GO47" s="30" t="n">
        <v>70</v>
      </c>
      <c r="GP47" s="31" t="n">
        <v>2.8</v>
      </c>
      <c r="GQ47" s="32" t="e">
        <f aca="false">IF(GU47="PASS",GG47+GI47+GK47+GM47+GO47,"")</f>
        <v>#VALUE!</v>
      </c>
      <c r="GR47" s="33" t="e">
        <f aca="false">IF(GQ47="","",GQ47/500*100)</f>
        <v>#VALUE!</v>
      </c>
      <c r="GS47" s="32" t="e">
        <f aca="false">IF(GU47="PASS",Ngrade(GR47),"")</f>
        <v>#VALUE!</v>
      </c>
      <c r="GT47" s="33" t="n">
        <f aca="false">ROUND(((GH47*3)+(GJ47*3)+(GL47*3)+(GN47*3)+(GP47*6))/18,2)</f>
        <v>2.18</v>
      </c>
      <c r="GU47" s="34" t="e">
        <f aca="false">remarks5(GH47,GJ47,GL47,GN47,GP47,LEFT(GG$5,6),LEFT(GI$5,6),LEFT(GK$5,6),LEFT(GM$5,6),LEFT(GO$5,6))</f>
        <v>#VALUE!</v>
      </c>
      <c r="GV47" s="38" t="e">
        <f aca="false">STATUS(GT47)</f>
        <v>#VALUE!</v>
      </c>
      <c r="GW47" s="48" t="e">
        <f aca="false">IF(AND(W47="PASS",AM47="PASS",BF47="PASS",BW47="PASS",EV47="PASS",FM47="PASS",GD47="PASS",GU47="PASS"),S47+AI47+BB47+BS47+ER47+FI47+FZ47+GQ47,"")</f>
        <v>#VALUE!</v>
      </c>
      <c r="GX47" s="19" t="e">
        <f aca="false">IF(GW47="","",GW47/4150*100)</f>
        <v>#VALUE!</v>
      </c>
      <c r="GY47" s="39" t="e">
        <f aca="false">IF(HA47="PASS",Ngrade(GX47),"")</f>
        <v>#VALUE!</v>
      </c>
      <c r="GZ47" s="19" t="n">
        <f aca="false">((H47+J47+L47+P47+Z47+AB47+AF47+AQ47+AS47+AU47+AW47+AY47+BA47+BL47+BN47+BP47+BR47+EI47+EM47+EO47+EQ47+EZ47+FB47+FD47+FF47+FH47+FQ47+FS47+FU47+FW47+GH47+GJ47+GL47+GN47)*3+SUM(R47,AD47)*2+SUM(N47,AH47,BJ47,EK47,FY47)*4+SUM(GP47)*6)/132</f>
        <v>2.70189393939394</v>
      </c>
      <c r="HA47" s="19" t="e">
        <f aca="false">IF(GX47="","FAIL","PASS")</f>
        <v>#VALUE!</v>
      </c>
      <c r="HB47" s="19" t="e">
        <f aca="false">STATUS2008(V47,AO47,BH47,EG47,EX47,FO47,GF47,GZ47)</f>
        <v>#VALUE!</v>
      </c>
      <c r="HC47" s="40"/>
    </row>
    <row r="48" s="8" customFormat="true" ht="32.25" hidden="false" customHeight="false" outlineLevel="0" collapsed="false">
      <c r="A48" s="25" t="s">
        <v>188</v>
      </c>
      <c r="B48" s="26" t="s">
        <v>189</v>
      </c>
      <c r="C48" s="26" t="s">
        <v>190</v>
      </c>
      <c r="D48" s="41"/>
      <c r="E48" s="28"/>
      <c r="F48" s="42"/>
      <c r="G48" s="30" t="n">
        <v>65</v>
      </c>
      <c r="H48" s="31" t="n">
        <v>2.4</v>
      </c>
      <c r="I48" s="30" t="n">
        <v>88</v>
      </c>
      <c r="J48" s="31" t="n">
        <v>4</v>
      </c>
      <c r="K48" s="30" t="n">
        <v>50</v>
      </c>
      <c r="L48" s="31" t="n">
        <v>1</v>
      </c>
      <c r="M48" s="30" t="n">
        <v>45</v>
      </c>
      <c r="N48" s="31" t="n">
        <v>0</v>
      </c>
      <c r="O48" s="30" t="n">
        <v>63</v>
      </c>
      <c r="P48" s="31" t="n">
        <v>2.2</v>
      </c>
      <c r="Q48" s="30" t="n">
        <v>35</v>
      </c>
      <c r="R48" s="31" t="n">
        <v>2.8</v>
      </c>
      <c r="S48" s="32" t="e">
        <f aca="false">IF(W48="PASS",G48+I48+K48+M48+O48+Q48,"")</f>
        <v>#VALUE!</v>
      </c>
      <c r="T48" s="33" t="e">
        <f aca="false">IF(S48="","",S48/550*100)</f>
        <v>#VALUE!</v>
      </c>
      <c r="U48" s="32" t="e">
        <f aca="false">IF(W48="PASS",Ngrade(T48),"")</f>
        <v>#VALUE!</v>
      </c>
      <c r="V48" s="33" t="n">
        <f aca="false">ROUND(((H48*3)+(J48*3)+(L48*3)+(N48*4)+(P48*3)+(R48*2))/18,2)</f>
        <v>1.91</v>
      </c>
      <c r="W48" s="34" t="e">
        <f aca="false">remarks5(H48,J48,L48,N48,R48,LEFT(G$5,6),LEFT(I$5,6),LEFT(K$5,6),LEFT(M$5,6),LEFT(Q$5,6))</f>
        <v>#VALUE!</v>
      </c>
      <c r="X48" s="34" t="e">
        <f aca="false">STATUS(V48)</f>
        <v>#VALUE!</v>
      </c>
      <c r="Y48" s="30" t="n">
        <v>60</v>
      </c>
      <c r="Z48" s="31" t="n">
        <v>2</v>
      </c>
      <c r="AA48" s="30" t="n">
        <v>22</v>
      </c>
      <c r="AB48" s="31" t="n">
        <v>0</v>
      </c>
      <c r="AC48" s="30" t="n">
        <v>42</v>
      </c>
      <c r="AD48" s="31" t="n">
        <v>0</v>
      </c>
      <c r="AE48" s="30" t="n">
        <v>85</v>
      </c>
      <c r="AF48" s="31" t="n">
        <v>4</v>
      </c>
      <c r="AG48" s="30" t="n">
        <v>26</v>
      </c>
      <c r="AH48" s="31" t="n">
        <v>0</v>
      </c>
      <c r="AI48" s="32" t="e">
        <f aca="false">IF(AM48="PASS",Y48+AA48+AC48+AE48+AG48,"")</f>
        <v>#VALUE!</v>
      </c>
      <c r="AJ48" s="33" t="e">
        <f aca="false">IF(AI48="","",AI48/500*100)</f>
        <v>#VALUE!</v>
      </c>
      <c r="AK48" s="33" t="e">
        <f aca="false">IF(AM48="PASS",Ngrade(AJ48),"")</f>
        <v>#VALUE!</v>
      </c>
      <c r="AL48" s="33" t="n">
        <f aca="false">ROUND(((Z48*3)+(AB48*3)+(AD48*2)+(AF48*3)+(AH48*4))/15,2)</f>
        <v>1.2</v>
      </c>
      <c r="AM48" s="35" t="e">
        <f aca="false">remarks5(Z48,AB48,AD48,AF48,AH48,LEFT(Y$5,6),LEFT(AA$5,6),LEFT(AC$5,6),LEFT(AE$5,6),LEFT(AG$5,6))</f>
        <v>#VALUE!</v>
      </c>
      <c r="AN48" s="35" t="e">
        <f aca="false">STATUS(AL48)</f>
        <v>#VALUE!</v>
      </c>
      <c r="AO48" s="36" t="n">
        <f aca="false">(SUM(H48,J48,L48,P48,Z48,AB48,AF48)*3+SUM(N48,AH48)*4+SUM(R48,AD48)*2)/33</f>
        <v>1.58787878787879</v>
      </c>
      <c r="AP48" s="30" t="s">
        <v>70</v>
      </c>
      <c r="AQ48" s="31" t="n">
        <v>0</v>
      </c>
      <c r="AR48" s="30" t="s">
        <v>70</v>
      </c>
      <c r="AS48" s="31" t="n">
        <v>0</v>
      </c>
      <c r="AT48" s="30" t="s">
        <v>70</v>
      </c>
      <c r="AU48" s="31" t="n">
        <v>0</v>
      </c>
      <c r="AV48" s="30" t="s">
        <v>70</v>
      </c>
      <c r="AW48" s="31" t="n">
        <v>0</v>
      </c>
      <c r="AX48" s="30" t="s">
        <v>70</v>
      </c>
      <c r="AY48" s="31" t="n">
        <v>0</v>
      </c>
      <c r="AZ48" s="30" t="s">
        <v>70</v>
      </c>
      <c r="BA48" s="31" t="n">
        <v>0</v>
      </c>
      <c r="BB48" s="32" t="e">
        <f aca="false">IF(BF48="PASS",AP48+AR48+AT48+AV48++AX48+AZ48,"")</f>
        <v>#VALUE!</v>
      </c>
      <c r="BC48" s="33" t="e">
        <f aca="false">IF(BB48="","",BB48/600*100)</f>
        <v>#VALUE!</v>
      </c>
      <c r="BD48" s="32" t="e">
        <f aca="false">IF(BF48="PASS",Ngrade(BC48),"")</f>
        <v>#VALUE!</v>
      </c>
      <c r="BE48" s="33" t="n">
        <f aca="false">ROUND(((AQ48*3)+(AS48*3)+(AU48*3)+(AW48*3)+(AY48*3)+(BA48*3))/18,2)</f>
        <v>0</v>
      </c>
      <c r="BF48" s="34" t="e">
        <f aca="false">remarks6($AQ48,$AS48,$AU48,$AW48,$AY48,$BA48,LEFT($AP$5,6),LEFT($AR$5,6),LEFT($AT$5,6),LEFT($AV$5,6),LEFT($AX$5,6),LEFT($AZ$5,6))</f>
        <v>#VALUE!</v>
      </c>
      <c r="BG48" s="34" t="e">
        <f aca="false">STATUS(BE48)</f>
        <v>#VALUE!</v>
      </c>
      <c r="BH48" s="36" t="n">
        <f aca="false">(SUM(H48,J48,L48,P48,Z48,AB48,AF48,AQ48,AS48,AU48,AW48,AY48,BA48)*3+SUM(N48,AH48)*4+SUM(R48,AD48)*2)/51</f>
        <v>1.02745098039216</v>
      </c>
      <c r="BI48" s="30" t="s">
        <v>70</v>
      </c>
      <c r="BJ48" s="31" t="n">
        <v>0</v>
      </c>
      <c r="BK48" s="30" t="s">
        <v>70</v>
      </c>
      <c r="BL48" s="31" t="n">
        <v>0</v>
      </c>
      <c r="BM48" s="30" t="s">
        <v>70</v>
      </c>
      <c r="BN48" s="31" t="n">
        <v>0</v>
      </c>
      <c r="BO48" s="30" t="s">
        <v>70</v>
      </c>
      <c r="BP48" s="31" t="n">
        <v>0</v>
      </c>
      <c r="BQ48" s="30" t="s">
        <v>70</v>
      </c>
      <c r="BR48" s="31" t="n">
        <v>0</v>
      </c>
      <c r="BS48" s="32" t="e">
        <f aca="false">IF(BW48="PASS",BI48+BK48+BM48+BO48+BQ48,"")</f>
        <v>#VALUE!</v>
      </c>
      <c r="BT48" s="33" t="e">
        <f aca="false">IF(BS48="","",BS48/500*100)</f>
        <v>#VALUE!</v>
      </c>
      <c r="BU48" s="32" t="e">
        <f aca="false">IF(BW48="PASS",Ngrade(BT48),"")</f>
        <v>#VALUE!</v>
      </c>
      <c r="BV48" s="33" t="n">
        <f aca="false">ROUND(((BJ48*4)+(BL48*3)+(BN48*3)+(BP48*3)+(BR48*3))/16,2)</f>
        <v>0</v>
      </c>
      <c r="BW48" s="34" t="e">
        <f aca="false">remarks5(BJ48,BL48,BN48,BP48,BR48,LEFT(BI$5,6),LEFT(BK$5,6),LEFT(BM$5,6),LEFT(BO$5,6),LEFT(BQ$5,6))</f>
        <v>#VALUE!</v>
      </c>
      <c r="BX48" s="30"/>
      <c r="BY48" s="31"/>
      <c r="BZ48" s="30"/>
      <c r="CA48" s="31"/>
      <c r="CB48" s="30"/>
      <c r="CC48" s="31"/>
      <c r="CD48" s="30"/>
      <c r="CE48" s="31"/>
      <c r="CF48" s="30"/>
      <c r="CG48" s="31"/>
      <c r="CH48" s="30"/>
      <c r="CI48" s="31"/>
      <c r="CJ48" s="32" t="e">
        <f aca="false">IF(CN48="PASS",BX48+BZ48+CB48+CD48+CF48+CH48,"")</f>
        <v>#REF!</v>
      </c>
      <c r="CK48" s="37" t="e">
        <f aca="false">IF(CJ48="","",CJ48/600*100)</f>
        <v>#REF!</v>
      </c>
      <c r="CL48" s="32" t="e">
        <f aca="false">IF(CN48="PASS",Ngrade(CK48),"")</f>
        <v>#REF!</v>
      </c>
      <c r="CM48" s="33" t="e">
        <f aca="false">IF(CJ48="","",((BY48)*3+(CA48)*3+(CC48)*3+(CE48)*3+(CG48)*3+(CI48)*3)/18)</f>
        <v>#REF!</v>
      </c>
      <c r="CN48" s="34" t="e">
        <f aca="false">remarks6(BY48,CA48,CC48,CE48,CG48,CI48,LEFT($G$5,6),LEFT($I$5,6),LEFT($K$5,6),LEFT($M$5,6),LEFT($O$5,6),LEFT(#REF!,6))</f>
        <v>#REF!</v>
      </c>
      <c r="CO48" s="30"/>
      <c r="CP48" s="31"/>
      <c r="CQ48" s="30"/>
      <c r="CR48" s="31"/>
      <c r="CS48" s="30"/>
      <c r="CT48" s="31"/>
      <c r="CU48" s="30"/>
      <c r="CV48" s="31"/>
      <c r="CW48" s="30"/>
      <c r="CX48" s="31"/>
      <c r="CY48" s="32" t="e">
        <f aca="false">IF(DC48="PASS",CO48+CQ48+CS48+CU48+CW48,"")</f>
        <v>#VALUE!</v>
      </c>
      <c r="CZ48" s="37" t="e">
        <f aca="false">IF(CY48="","",CY48/500*100)</f>
        <v>#VALUE!</v>
      </c>
      <c r="DA48" s="32" t="e">
        <f aca="false">IF(DC48="PASS",Ngrade(CZ48),"")</f>
        <v>#VALUE!</v>
      </c>
      <c r="DB48" s="33" t="e">
        <f aca="false">IF(CY48="","",((CP48)*3+(CR48)*3+(CT48)*3+(CV48)*3+(CX48)*3)/15)</f>
        <v>#VALUE!</v>
      </c>
      <c r="DC48" s="34" t="e">
        <f aca="false">remarks5(CP48,CR48,CT48,CV48,CX48,LEFT(CO$5,6),LEFT(CQ$5,6),LEFT(CS$5,6),LEFT(CU$5,6),LEFT(CW$5,6))</f>
        <v>#VALUE!</v>
      </c>
      <c r="DD48" s="30"/>
      <c r="DE48" s="31"/>
      <c r="DF48" s="30"/>
      <c r="DG48" s="31"/>
      <c r="DH48" s="30"/>
      <c r="DI48" s="31"/>
      <c r="DJ48" s="30"/>
      <c r="DK48" s="31"/>
      <c r="DL48" s="32" t="e">
        <f aca="false">IF(DP48="PASS",DD48+DF48+DH48+DJ48,"")</f>
        <v>#VALUE!</v>
      </c>
      <c r="DM48" s="37" t="e">
        <f aca="false">IF(DL48="","",DL48/400*100)</f>
        <v>#VALUE!</v>
      </c>
      <c r="DN48" s="32" t="e">
        <f aca="false">IF(DP48="PASS",Ngrade(DM48),"")</f>
        <v>#VALUE!</v>
      </c>
      <c r="DO48" s="33" t="e">
        <f aca="false">IF(DL48="","",((DE48)*3+(DG48)*3+(DI48)*3+(DK48)*3)/12)</f>
        <v>#VALUE!</v>
      </c>
      <c r="DP48" s="34" t="e">
        <f aca="false">remark4(DE48,DG48,DI48,DK48,LEFT(DD$5,6),LEFT(DF$5,6),LEFT(DH$5,6),LEFT(DJ$5,6))</f>
        <v>#VALUE!</v>
      </c>
      <c r="DQ48" s="30"/>
      <c r="DR48" s="31"/>
      <c r="DS48" s="30"/>
      <c r="DT48" s="31"/>
      <c r="DU48" s="30"/>
      <c r="DV48" s="31"/>
      <c r="DW48" s="30"/>
      <c r="DX48" s="31"/>
      <c r="DY48" s="30"/>
      <c r="DZ48" s="31"/>
      <c r="EA48" s="32" t="e">
        <f aca="false">IF(EE48="PASS",DQ48+DS48+DU48+DW48+DY48,"")</f>
        <v>#VALUE!</v>
      </c>
      <c r="EB48" s="37" t="e">
        <f aca="false">IF(EA48="","",EA48/500*100)</f>
        <v>#VALUE!</v>
      </c>
      <c r="EC48" s="32" t="e">
        <f aca="false">IF(EE48="PASS",Ngrade(EB48),"")</f>
        <v>#VALUE!</v>
      </c>
      <c r="ED48" s="33" t="e">
        <f aca="false">IF(EA48="","",((DR48)*3+(DT48)*3+(DV48)*3+(DX48)*3+(DZ48)*6)/18)</f>
        <v>#VALUE!</v>
      </c>
      <c r="EE48" s="34" t="e">
        <f aca="false">remarks5(DR48,DT48,DV48,DX48,DZ48,LEFT(DQ$5,6),LEFT(DS$5,6),LEFT(DU$5,6),LEFT(DW$5,6),LEFT(DY$5,6))</f>
        <v>#VALUE!</v>
      </c>
      <c r="EF48" s="34" t="e">
        <f aca="false">STATUS(BV48)</f>
        <v>#VALUE!</v>
      </c>
      <c r="EG48" s="36" t="n">
        <f aca="false">(SUM(H48,J48,L48,P48,Z48,AB48,AF48,AQ48,AS48,AU48,AW48,AY48,BA48,BL48,BN48,BP48,BR48)*3+SUM(N48,AH48,BJ48)*4+SUM(R48,AD48)*2)/67</f>
        <v>0.782089552238806</v>
      </c>
      <c r="EH48" s="30" t="s">
        <v>70</v>
      </c>
      <c r="EI48" s="31" t="n">
        <v>0</v>
      </c>
      <c r="EJ48" s="30" t="s">
        <v>70</v>
      </c>
      <c r="EK48" s="31" t="n">
        <v>0</v>
      </c>
      <c r="EL48" s="30" t="s">
        <v>70</v>
      </c>
      <c r="EM48" s="31" t="n">
        <v>0</v>
      </c>
      <c r="EN48" s="30" t="s">
        <v>70</v>
      </c>
      <c r="EO48" s="31" t="n">
        <v>0</v>
      </c>
      <c r="EP48" s="30" t="s">
        <v>70</v>
      </c>
      <c r="EQ48" s="31" t="n">
        <v>0</v>
      </c>
      <c r="ER48" s="32" t="e">
        <f aca="false">IF(EV48="PASS",EH48+EJ48+EL48+EN48+EP48,"")</f>
        <v>#VALUE!</v>
      </c>
      <c r="ES48" s="33" t="e">
        <f aca="false">IF(ER48="","",ER48/500*100)</f>
        <v>#VALUE!</v>
      </c>
      <c r="ET48" s="32" t="e">
        <f aca="false">IF(EV48="PASS",Ngrade(ES48),"")</f>
        <v>#VALUE!</v>
      </c>
      <c r="EU48" s="33" t="n">
        <f aca="false">ROUND(((EI48*3)+(EK48*4)+(EM48*3)+(EO48*3)+(EQ48*3))/16,2)</f>
        <v>0</v>
      </c>
      <c r="EV48" s="34" t="e">
        <f aca="false">remarks5(EI48,EK48,EM48,EO48,EQ48,LEFT(EH$5,6),LEFT(EJ$5,6),LEFT(EL$5,6),LEFT(EN$5,6),LEFT(EP$5,6))</f>
        <v>#VALUE!</v>
      </c>
      <c r="EW48" s="38" t="e">
        <f aca="false">STATUS(EU48)</f>
        <v>#VALUE!</v>
      </c>
      <c r="EX48" s="36" t="n">
        <f aca="false">((H48+J48+L48+P48+Z48+AB48+AF48+AQ48+AS48+AU48+AW48+AY48+BA48+BL48+BN48+BP48+BR48+EI48+EM48+EO48+EQ48)*3+SUM(R48,AD48)*2+SUM(N48,AH48,BJ48,EK48)*4)/83</f>
        <v>0.631325301204819</v>
      </c>
      <c r="EY48" s="30" t="s">
        <v>70</v>
      </c>
      <c r="EZ48" s="31" t="n">
        <v>0</v>
      </c>
      <c r="FA48" s="30" t="s">
        <v>70</v>
      </c>
      <c r="FB48" s="31" t="n">
        <v>0</v>
      </c>
      <c r="FC48" s="30" t="s">
        <v>70</v>
      </c>
      <c r="FD48" s="31" t="n">
        <v>0</v>
      </c>
      <c r="FE48" s="30" t="s">
        <v>70</v>
      </c>
      <c r="FF48" s="31" t="n">
        <v>0</v>
      </c>
      <c r="FG48" s="30" t="s">
        <v>70</v>
      </c>
      <c r="FH48" s="31" t="n">
        <v>0</v>
      </c>
      <c r="FI48" s="32" t="e">
        <f aca="false">IF(FM48="PASS",EY48+FA48+FC48+FE48+FG48,"")</f>
        <v>#VALUE!</v>
      </c>
      <c r="FJ48" s="33" t="e">
        <f aca="false">IF(FI48="","",FI48/500*100)</f>
        <v>#VALUE!</v>
      </c>
      <c r="FK48" s="32" t="e">
        <f aca="false">IF(FM48="PASS",Ngrade(FJ48),"")</f>
        <v>#VALUE!</v>
      </c>
      <c r="FL48" s="33" t="n">
        <f aca="false">ROUND(((EZ48*3)+(FB48*3)+(FD48*3)+(FF48*3)+(FH48*3))/15,2)</f>
        <v>0</v>
      </c>
      <c r="FM48" s="34" t="e">
        <f aca="false">remarks5(EZ48,FB48,FD48,FF48,FH48,LEFT(EY$5,6),LEFT(FA$5,6),LEFT(FC$5,6),LEFT(FE$5,6),LEFT(FG$5,6))</f>
        <v>#VALUE!</v>
      </c>
      <c r="FN48" s="38" t="e">
        <f aca="false">STATUS(FL48)</f>
        <v>#VALUE!</v>
      </c>
      <c r="FO48" s="36" t="n">
        <f aca="false">((H48+J48+L48+P48+Z48+AB48+AF48+AQ48+AS48+AU48+AW48+AY48+BA48+BL48+BN48+BP48+BR48+EI48+EM48+EO48+EQ48+EZ48+FB48+FD48+FF48+FH48)*3+SUM(R48,AD48)*2+SUM(N48,AH48,BJ48,EK48)*4)/98</f>
        <v>0.53469387755102</v>
      </c>
      <c r="FP48" s="30" t="s">
        <v>70</v>
      </c>
      <c r="FQ48" s="31" t="n">
        <v>0</v>
      </c>
      <c r="FR48" s="30" t="s">
        <v>70</v>
      </c>
      <c r="FS48" s="31" t="n">
        <v>0</v>
      </c>
      <c r="FT48" s="30" t="s">
        <v>70</v>
      </c>
      <c r="FU48" s="31" t="n">
        <v>0</v>
      </c>
      <c r="FV48" s="30" t="s">
        <v>70</v>
      </c>
      <c r="FW48" s="31" t="n">
        <v>0</v>
      </c>
      <c r="FX48" s="30" t="s">
        <v>70</v>
      </c>
      <c r="FY48" s="31" t="n">
        <v>0</v>
      </c>
      <c r="FZ48" s="32" t="e">
        <f aca="false">IF(GD48="PASS",FP48+FR48+FT48+FV48+FX48,"")</f>
        <v>#VALUE!</v>
      </c>
      <c r="GA48" s="33" t="e">
        <f aca="false">IF(FZ48="","",FZ48/500*100)</f>
        <v>#VALUE!</v>
      </c>
      <c r="GB48" s="32" t="e">
        <f aca="false">IF(GD48="PASS",Ngrade(GA48),"")</f>
        <v>#VALUE!</v>
      </c>
      <c r="GC48" s="33" t="n">
        <f aca="false">ROUND(((FQ48*3)+(FS48*3)+(FU48*3)+(FW48*3)+(FY48*4))/16,2)</f>
        <v>0</v>
      </c>
      <c r="GD48" s="34" t="e">
        <f aca="false">remarks5(FQ48,FS48,FU48,FW48,FY48,LEFT(FP$5,6),LEFT(FR$5,6),LEFT(FT$5,6),LEFT(FV$5,6),LEFT(FX$5,6))</f>
        <v>#VALUE!</v>
      </c>
      <c r="GE48" s="38" t="e">
        <f aca="false">STATUS(GC48)</f>
        <v>#VALUE!</v>
      </c>
      <c r="GF48" s="36" t="n">
        <f aca="false">((H48+J48+L48+P48+Z48+AB48+AF48+AQ48+AS48+AU48+AW48+AY48+BA48+BL48+BN48+BP48+BR48+EI48+EM48+EO48+EQ48+EZ48+FB48+FD48+FF48+FH48+FQ48+FS48+FU48+FW48)*3+SUM(R48,AD48)*2+SUM(N48,AH48,BJ48,EK48,FY48)*4)/114</f>
        <v>0.459649122807018</v>
      </c>
      <c r="GG48" s="30" t="s">
        <v>70</v>
      </c>
      <c r="GH48" s="31" t="n">
        <v>0</v>
      </c>
      <c r="GI48" s="30" t="s">
        <v>70</v>
      </c>
      <c r="GJ48" s="31" t="n">
        <v>0</v>
      </c>
      <c r="GK48" s="30" t="s">
        <v>70</v>
      </c>
      <c r="GL48" s="31" t="n">
        <v>0</v>
      </c>
      <c r="GM48" s="30" t="s">
        <v>70</v>
      </c>
      <c r="GN48" s="31" t="n">
        <v>0</v>
      </c>
      <c r="GO48" s="30" t="s">
        <v>70</v>
      </c>
      <c r="GP48" s="31" t="n">
        <v>0</v>
      </c>
      <c r="GQ48" s="32" t="e">
        <f aca="false">IF(GU48="PASS",GG48+GI48+GK48+GM48+GO48,"")</f>
        <v>#VALUE!</v>
      </c>
      <c r="GR48" s="33" t="e">
        <f aca="false">IF(GQ48="","",GQ48/500*100)</f>
        <v>#VALUE!</v>
      </c>
      <c r="GS48" s="32" t="e">
        <f aca="false">IF(GU48="PASS",Ngrade(GR48),"")</f>
        <v>#VALUE!</v>
      </c>
      <c r="GT48" s="33" t="n">
        <f aca="false">ROUND(((GH48*3)+(GJ48*3)+(GL48*3)+(GN48*3)+(GP48*6))/18,2)</f>
        <v>0</v>
      </c>
      <c r="GU48" s="34" t="e">
        <f aca="false">remarks5(GH48,GJ48,GL48,GN48,GP48,LEFT(GG$5,6),LEFT(GI$5,6),LEFT(GK$5,6),LEFT(GM$5,6),LEFT(GO$5,6))</f>
        <v>#VALUE!</v>
      </c>
      <c r="GV48" s="38" t="e">
        <f aca="false">STATUS(GT48)</f>
        <v>#VALUE!</v>
      </c>
      <c r="GW48" s="39" t="e">
        <f aca="false">IF(AND(W48="PASS",AM48="PASS",BF48="PASS",BW48="PASS",EV48="PASS",FM48="PASS",GD48="PASS",GU48="PASS"),S48+AI48+BB48+BS48+ER48+FI48+FZ48+GQ48,"")</f>
        <v>#VALUE!</v>
      </c>
      <c r="GX48" s="19" t="e">
        <f aca="false">IF(GW48="","",GW48/4150*100)</f>
        <v>#VALUE!</v>
      </c>
      <c r="GY48" s="39" t="e">
        <f aca="false">IF(HA48="PASS",Ngrade(GX48),"")</f>
        <v>#VALUE!</v>
      </c>
      <c r="GZ48" s="19" t="n">
        <f aca="false">((H48+J48+L48+P48+Z48+AB48+AF48+AQ48+AS48+AU48+AW48+AY48+BA48+BL48+BN48+BP48+BR48+EI48+EM48+EO48+EQ48+EZ48+FB48+FD48+FF48+FH48+FQ48+FS48+FU48+FW48+GH48+GJ48+GL48+GN48)*3+SUM(R48,AD48)*2+SUM(N48,AH48,BJ48,EK48,FY48)*4+SUM(GP48)*6)/132</f>
        <v>0.396969696969697</v>
      </c>
      <c r="HA48" s="19" t="e">
        <f aca="false">IF(GX48="","FAIL","PASS")</f>
        <v>#VALUE!</v>
      </c>
      <c r="HB48" s="19" t="e">
        <f aca="false">STATUS2008(V48,AO48,BH48,EG48,EX48,FO48,GF48,GZ48)</f>
        <v>#VALUE!</v>
      </c>
      <c r="HC48" s="40" t="s">
        <v>103</v>
      </c>
    </row>
    <row r="49" s="8" customFormat="true" ht="21" hidden="false" customHeight="false" outlineLevel="0" collapsed="false">
      <c r="A49" s="25" t="s">
        <v>191</v>
      </c>
      <c r="B49" s="26" t="s">
        <v>192</v>
      </c>
      <c r="C49" s="26" t="s">
        <v>193</v>
      </c>
      <c r="D49" s="41"/>
      <c r="E49" s="28"/>
      <c r="F49" s="42"/>
      <c r="G49" s="30" t="n">
        <v>50</v>
      </c>
      <c r="H49" s="31" t="n">
        <v>1</v>
      </c>
      <c r="I49" s="30" t="n">
        <v>78</v>
      </c>
      <c r="J49" s="31" t="n">
        <v>3.2</v>
      </c>
      <c r="K49" s="30" t="n">
        <v>50</v>
      </c>
      <c r="L49" s="31" t="n">
        <v>1</v>
      </c>
      <c r="M49" s="30" t="n">
        <v>27</v>
      </c>
      <c r="N49" s="31" t="n">
        <v>0</v>
      </c>
      <c r="O49" s="30" t="n">
        <v>55</v>
      </c>
      <c r="P49" s="31" t="n">
        <v>1.5</v>
      </c>
      <c r="Q49" s="30" t="n">
        <v>33</v>
      </c>
      <c r="R49" s="31" t="n">
        <v>2.4</v>
      </c>
      <c r="S49" s="32" t="e">
        <f aca="false">IF(W49="PASS",G49+I49+K49+M49+O49+Q49,"")</f>
        <v>#VALUE!</v>
      </c>
      <c r="T49" s="33" t="e">
        <f aca="false">IF(S49="","",S49/550*100)</f>
        <v>#VALUE!</v>
      </c>
      <c r="U49" s="32" t="e">
        <f aca="false">IF(W49="PASS",Ngrade(T49),"")</f>
        <v>#VALUE!</v>
      </c>
      <c r="V49" s="33" t="n">
        <f aca="false">ROUND(((H49*3)+(J49*3)+(L49*3)+(N49*4)+(P49*3)+(R49*2))/18,2)</f>
        <v>1.38</v>
      </c>
      <c r="W49" s="34" t="e">
        <f aca="false">remarks5(H49,J49,L49,N49,R49,LEFT(G$5,6),LEFT(I$5,6),LEFT(K$5,6),LEFT(M$5,6),LEFT(Q$5,6))</f>
        <v>#VALUE!</v>
      </c>
      <c r="X49" s="34" t="e">
        <f aca="false">STATUS(V49)</f>
        <v>#VALUE!</v>
      </c>
      <c r="Y49" s="30" t="s">
        <v>70</v>
      </c>
      <c r="Z49" s="31" t="n">
        <v>0</v>
      </c>
      <c r="AA49" s="30" t="s">
        <v>70</v>
      </c>
      <c r="AB49" s="31" t="n">
        <v>0</v>
      </c>
      <c r="AC49" s="30" t="s">
        <v>70</v>
      </c>
      <c r="AD49" s="31" t="n">
        <v>0</v>
      </c>
      <c r="AE49" s="30" t="s">
        <v>70</v>
      </c>
      <c r="AF49" s="31" t="n">
        <v>0</v>
      </c>
      <c r="AG49" s="30" t="s">
        <v>70</v>
      </c>
      <c r="AH49" s="31" t="n">
        <v>0</v>
      </c>
      <c r="AI49" s="32" t="e">
        <f aca="false">IF(AM49="PASS",Y49+AA49+AC49+AE49+AG49,"")</f>
        <v>#VALUE!</v>
      </c>
      <c r="AJ49" s="33" t="e">
        <f aca="false">IF(AI49="","",AI49/500*100)</f>
        <v>#VALUE!</v>
      </c>
      <c r="AK49" s="33" t="e">
        <f aca="false">IF(AM49="PASS",Ngrade(AJ49),"")</f>
        <v>#VALUE!</v>
      </c>
      <c r="AL49" s="33" t="n">
        <f aca="false">ROUND(((Z49*3)+(AB49*3)+(AD49*2)+(AF49*3)+(AH49*4))/15,2)</f>
        <v>0</v>
      </c>
      <c r="AM49" s="35" t="e">
        <f aca="false">remarks5(Z49,AB49,AD49,AF49,AH49,LEFT(Y$5,6),LEFT(AA$5,6),LEFT(AC$5,6),LEFT(AE$5,6),LEFT(AG$5,6))</f>
        <v>#VALUE!</v>
      </c>
      <c r="AN49" s="35" t="e">
        <f aca="false">STATUS(AL49)</f>
        <v>#VALUE!</v>
      </c>
      <c r="AO49" s="36" t="n">
        <f aca="false">(SUM(H49,J49,L49,P49,Z49,AB49,AF49)*3+SUM(N49,AH49)*4+SUM(R49,AD49)*2)/33</f>
        <v>0.754545454545455</v>
      </c>
      <c r="AP49" s="30" t="s">
        <v>70</v>
      </c>
      <c r="AQ49" s="31" t="n">
        <v>0</v>
      </c>
      <c r="AR49" s="30" t="s">
        <v>70</v>
      </c>
      <c r="AS49" s="31" t="n">
        <v>0</v>
      </c>
      <c r="AT49" s="30" t="s">
        <v>70</v>
      </c>
      <c r="AU49" s="31" t="n">
        <v>0</v>
      </c>
      <c r="AV49" s="30" t="s">
        <v>70</v>
      </c>
      <c r="AW49" s="31" t="n">
        <v>0</v>
      </c>
      <c r="AX49" s="30" t="s">
        <v>70</v>
      </c>
      <c r="AY49" s="31" t="n">
        <v>0</v>
      </c>
      <c r="AZ49" s="30" t="s">
        <v>70</v>
      </c>
      <c r="BA49" s="31" t="n">
        <v>0</v>
      </c>
      <c r="BB49" s="32" t="e">
        <f aca="false">IF(BF49="PASS",AP49+AR49+AT49+AV49++AX49+AZ49,"")</f>
        <v>#VALUE!</v>
      </c>
      <c r="BC49" s="33" t="e">
        <f aca="false">IF(BB49="","",BB49/600*100)</f>
        <v>#VALUE!</v>
      </c>
      <c r="BD49" s="32" t="e">
        <f aca="false">IF(BF49="PASS",Ngrade(BC49),"")</f>
        <v>#VALUE!</v>
      </c>
      <c r="BE49" s="33" t="n">
        <f aca="false">ROUND(((AQ49*3)+(AS49*3)+(AU49*3)+(AW49*3)+(AY49*3)+(BA49*3))/18,2)</f>
        <v>0</v>
      </c>
      <c r="BF49" s="34" t="e">
        <f aca="false">remarks6($AQ49,$AS49,$AU49,$AW49,$AY49,$BA49,LEFT($AP$5,6),LEFT($AR$5,6),LEFT($AT$5,6),LEFT($AV$5,6),LEFT($AX$5,6),LEFT($AZ$5,6))</f>
        <v>#VALUE!</v>
      </c>
      <c r="BG49" s="34" t="e">
        <f aca="false">STATUS(BE49)</f>
        <v>#VALUE!</v>
      </c>
      <c r="BH49" s="36" t="n">
        <f aca="false">(SUM(H49,J49,L49,P49,Z49,AB49,AF49,AQ49,AS49,AU49,AW49,AY49,BA49)*3+SUM(N49,AH49)*4+SUM(R49,AD49)*2)/51</f>
        <v>0.488235294117647</v>
      </c>
      <c r="BI49" s="30" t="s">
        <v>70</v>
      </c>
      <c r="BJ49" s="31" t="n">
        <v>0</v>
      </c>
      <c r="BK49" s="30" t="s">
        <v>70</v>
      </c>
      <c r="BL49" s="31" t="n">
        <v>0</v>
      </c>
      <c r="BM49" s="30" t="s">
        <v>70</v>
      </c>
      <c r="BN49" s="31" t="n">
        <v>0</v>
      </c>
      <c r="BO49" s="30" t="s">
        <v>70</v>
      </c>
      <c r="BP49" s="31" t="n">
        <v>0</v>
      </c>
      <c r="BQ49" s="30" t="s">
        <v>70</v>
      </c>
      <c r="BR49" s="31" t="n">
        <v>0</v>
      </c>
      <c r="BS49" s="32" t="e">
        <f aca="false">IF(BW49="PASS",BI49+BK49+BM49+BO49+BQ49,"")</f>
        <v>#VALUE!</v>
      </c>
      <c r="BT49" s="33" t="e">
        <f aca="false">IF(BS49="","",BS49/500*100)</f>
        <v>#VALUE!</v>
      </c>
      <c r="BU49" s="32" t="e">
        <f aca="false">IF(BW49="PASS",Ngrade(BT49),"")</f>
        <v>#VALUE!</v>
      </c>
      <c r="BV49" s="33" t="n">
        <f aca="false">ROUND(((BJ49*4)+(BL49*3)+(BN49*3)+(BP49*3)+(BR49*3))/16,2)</f>
        <v>0</v>
      </c>
      <c r="BW49" s="34" t="e">
        <f aca="false">remarks5(BJ49,BL49,BN49,BP49,BR49,LEFT(BI$5,6),LEFT(BK$5,6),LEFT(BM$5,6),LEFT(BO$5,6),LEFT(BQ$5,6))</f>
        <v>#VALUE!</v>
      </c>
      <c r="BX49" s="30"/>
      <c r="BY49" s="31"/>
      <c r="BZ49" s="30"/>
      <c r="CA49" s="31"/>
      <c r="CB49" s="30"/>
      <c r="CC49" s="31"/>
      <c r="CD49" s="30"/>
      <c r="CE49" s="31"/>
      <c r="CF49" s="30"/>
      <c r="CG49" s="31"/>
      <c r="CH49" s="30"/>
      <c r="CI49" s="31"/>
      <c r="CJ49" s="32" t="e">
        <f aca="false">IF(CN49="PASS",BX49+BZ49+CB49+CD49+CF49+CH49,"")</f>
        <v>#REF!</v>
      </c>
      <c r="CK49" s="37" t="e">
        <f aca="false">IF(CJ49="","",CJ49/600*100)</f>
        <v>#REF!</v>
      </c>
      <c r="CL49" s="32" t="e">
        <f aca="false">IF(CN49="PASS",Ngrade(CK49),"")</f>
        <v>#REF!</v>
      </c>
      <c r="CM49" s="33" t="e">
        <f aca="false">IF(CJ49="","",((BY49)*3+(CA49)*3+(CC49)*3+(CE49)*3+(CG49)*3+(CI49)*3)/18)</f>
        <v>#REF!</v>
      </c>
      <c r="CN49" s="34" t="e">
        <f aca="false">remarks6(BY49,CA49,CC49,CE49,CG49,CI49,LEFT($G$5,6),LEFT($I$5,6),LEFT($K$5,6),LEFT($M$5,6),LEFT($O$5,6),LEFT(#REF!,6))</f>
        <v>#REF!</v>
      </c>
      <c r="CO49" s="30"/>
      <c r="CP49" s="31"/>
      <c r="CQ49" s="30"/>
      <c r="CR49" s="31"/>
      <c r="CS49" s="30"/>
      <c r="CT49" s="31"/>
      <c r="CU49" s="30"/>
      <c r="CV49" s="31"/>
      <c r="CW49" s="30"/>
      <c r="CX49" s="31"/>
      <c r="CY49" s="32" t="e">
        <f aca="false">IF(DC49="PASS",CO49+CQ49+CS49+CU49+CW49,"")</f>
        <v>#VALUE!</v>
      </c>
      <c r="CZ49" s="37" t="e">
        <f aca="false">IF(CY49="","",CY49/500*100)</f>
        <v>#VALUE!</v>
      </c>
      <c r="DA49" s="32" t="e">
        <f aca="false">IF(DC49="PASS",Ngrade(CZ49),"")</f>
        <v>#VALUE!</v>
      </c>
      <c r="DB49" s="33" t="e">
        <f aca="false">IF(CY49="","",((CP49)*3+(CR49)*3+(CT49)*3+(CV49)*3+(CX49)*3)/15)</f>
        <v>#VALUE!</v>
      </c>
      <c r="DC49" s="34" t="e">
        <f aca="false">remarks5(CP49,CR49,CT49,CV49,CX49,LEFT(CO$5,6),LEFT(CQ$5,6),LEFT(CS$5,6),LEFT(CU$5,6),LEFT(CW$5,6))</f>
        <v>#VALUE!</v>
      </c>
      <c r="DD49" s="30"/>
      <c r="DE49" s="31"/>
      <c r="DF49" s="30"/>
      <c r="DG49" s="31"/>
      <c r="DH49" s="30"/>
      <c r="DI49" s="31"/>
      <c r="DJ49" s="30"/>
      <c r="DK49" s="31"/>
      <c r="DL49" s="32" t="e">
        <f aca="false">IF(DP49="PASS",DD49+DF49+DH49+DJ49,"")</f>
        <v>#VALUE!</v>
      </c>
      <c r="DM49" s="37" t="e">
        <f aca="false">IF(DL49="","",DL49/400*100)</f>
        <v>#VALUE!</v>
      </c>
      <c r="DN49" s="32" t="e">
        <f aca="false">IF(DP49="PASS",Ngrade(DM49),"")</f>
        <v>#VALUE!</v>
      </c>
      <c r="DO49" s="33" t="e">
        <f aca="false">IF(DL49="","",((DE49)*3+(DG49)*3+(DI49)*3+(DK49)*3)/12)</f>
        <v>#VALUE!</v>
      </c>
      <c r="DP49" s="34" t="e">
        <f aca="false">remark4(DE49,DG49,DI49,DK49,LEFT(DD$5,6),LEFT(DF$5,6),LEFT(DH$5,6),LEFT(DJ$5,6))</f>
        <v>#VALUE!</v>
      </c>
      <c r="DQ49" s="30"/>
      <c r="DR49" s="31"/>
      <c r="DS49" s="30"/>
      <c r="DT49" s="31"/>
      <c r="DU49" s="30"/>
      <c r="DV49" s="31"/>
      <c r="DW49" s="30"/>
      <c r="DX49" s="31"/>
      <c r="DY49" s="30"/>
      <c r="DZ49" s="31"/>
      <c r="EA49" s="32" t="e">
        <f aca="false">IF(EE49="PASS",DQ49+DS49+DU49+DW49+DY49,"")</f>
        <v>#VALUE!</v>
      </c>
      <c r="EB49" s="37" t="e">
        <f aca="false">IF(EA49="","",EA49/500*100)</f>
        <v>#VALUE!</v>
      </c>
      <c r="EC49" s="32" t="e">
        <f aca="false">IF(EE49="PASS",Ngrade(EB49),"")</f>
        <v>#VALUE!</v>
      </c>
      <c r="ED49" s="33" t="e">
        <f aca="false">IF(EA49="","",((DR49)*3+(DT49)*3+(DV49)*3+(DX49)*3+(DZ49)*6)/18)</f>
        <v>#VALUE!</v>
      </c>
      <c r="EE49" s="34" t="e">
        <f aca="false">remarks5(DR49,DT49,DV49,DX49,DZ49,LEFT(DQ$5,6),LEFT(DS$5,6),LEFT(DU$5,6),LEFT(DW$5,6),LEFT(DY$5,6))</f>
        <v>#VALUE!</v>
      </c>
      <c r="EF49" s="34" t="e">
        <f aca="false">STATUS(BV49)</f>
        <v>#VALUE!</v>
      </c>
      <c r="EG49" s="36" t="n">
        <f aca="false">(SUM(H49,J49,L49,P49,Z49,AB49,AF49,AQ49,AS49,AU49,AW49,AY49,BA49,BL49,BN49,BP49,BR49)*3+SUM(N49,AH49,BJ49)*4+SUM(R49,AD49)*2)/67</f>
        <v>0.371641791044776</v>
      </c>
      <c r="EH49" s="30" t="s">
        <v>70</v>
      </c>
      <c r="EI49" s="31" t="n">
        <v>0</v>
      </c>
      <c r="EJ49" s="30" t="s">
        <v>70</v>
      </c>
      <c r="EK49" s="31" t="n">
        <v>0</v>
      </c>
      <c r="EL49" s="30" t="s">
        <v>70</v>
      </c>
      <c r="EM49" s="31" t="n">
        <v>0</v>
      </c>
      <c r="EN49" s="30" t="s">
        <v>70</v>
      </c>
      <c r="EO49" s="31" t="n">
        <v>0</v>
      </c>
      <c r="EP49" s="30" t="s">
        <v>70</v>
      </c>
      <c r="EQ49" s="31" t="n">
        <v>0</v>
      </c>
      <c r="ER49" s="32" t="e">
        <f aca="false">IF(EV49="PASS",EH49+EJ49+EL49+EN49+EP49,"")</f>
        <v>#VALUE!</v>
      </c>
      <c r="ES49" s="33" t="e">
        <f aca="false">IF(ER49="","",ER49/500*100)</f>
        <v>#VALUE!</v>
      </c>
      <c r="ET49" s="32" t="e">
        <f aca="false">IF(EV49="PASS",Ngrade(ES49),"")</f>
        <v>#VALUE!</v>
      </c>
      <c r="EU49" s="33" t="n">
        <f aca="false">ROUND(((EI49*3)+(EK49*4)+(EM49*3)+(EO49*3)+(EQ49*3))/16,2)</f>
        <v>0</v>
      </c>
      <c r="EV49" s="34" t="e">
        <f aca="false">remarks5(EI49,EK49,EM49,EO49,EQ49,LEFT(EH$5,6),LEFT(EJ$5,6),LEFT(EL$5,6),LEFT(EN$5,6),LEFT(EP$5,6))</f>
        <v>#VALUE!</v>
      </c>
      <c r="EW49" s="38" t="e">
        <f aca="false">STATUS(EU49)</f>
        <v>#VALUE!</v>
      </c>
      <c r="EX49" s="36" t="n">
        <f aca="false">((H49+J49+L49+P49+Z49+AB49+AF49+AQ49+AS49+AU49+AW49+AY49+BA49+BL49+BN49+BP49+BR49+EI49+EM49+EO49+EQ49)*3+SUM(R49,AD49)*2+SUM(N49,AH49,BJ49,EK49)*4)/83</f>
        <v>0.3</v>
      </c>
      <c r="EY49" s="30" t="s">
        <v>70</v>
      </c>
      <c r="EZ49" s="31" t="n">
        <v>0</v>
      </c>
      <c r="FA49" s="30" t="s">
        <v>70</v>
      </c>
      <c r="FB49" s="31" t="n">
        <v>0</v>
      </c>
      <c r="FC49" s="30" t="s">
        <v>70</v>
      </c>
      <c r="FD49" s="31" t="n">
        <v>0</v>
      </c>
      <c r="FE49" s="30" t="s">
        <v>70</v>
      </c>
      <c r="FF49" s="31" t="n">
        <v>0</v>
      </c>
      <c r="FG49" s="30" t="s">
        <v>70</v>
      </c>
      <c r="FH49" s="31" t="n">
        <v>0</v>
      </c>
      <c r="FI49" s="32" t="e">
        <f aca="false">IF(FM49="PASS",EY49+FA49+FC49+FE49+FG49,"")</f>
        <v>#VALUE!</v>
      </c>
      <c r="FJ49" s="33" t="e">
        <f aca="false">IF(FI49="","",FI49/500*100)</f>
        <v>#VALUE!</v>
      </c>
      <c r="FK49" s="32" t="e">
        <f aca="false">IF(FM49="PASS",Ngrade(FJ49),"")</f>
        <v>#VALUE!</v>
      </c>
      <c r="FL49" s="33" t="n">
        <f aca="false">ROUND(((EZ49*3)+(FB49*3)+(FD49*3)+(FF49*3)+(FH49*3))/15,2)</f>
        <v>0</v>
      </c>
      <c r="FM49" s="34" t="e">
        <f aca="false">remarks5(EZ49,FB49,FD49,FF49,FH49,LEFT(EY$5,6),LEFT(FA$5,6),LEFT(FC$5,6),LEFT(FE$5,6),LEFT(FG$5,6))</f>
        <v>#VALUE!</v>
      </c>
      <c r="FN49" s="38" t="e">
        <f aca="false">STATUS(FL49)</f>
        <v>#VALUE!</v>
      </c>
      <c r="FO49" s="36" t="n">
        <f aca="false">((H49+J49+L49+P49+Z49+AB49+AF49+AQ49+AS49+AU49+AW49+AY49+BA49+BL49+BN49+BP49+BR49+EI49+EM49+EO49+EQ49+EZ49+FB49+FD49+FF49+FH49)*3+SUM(R49,AD49)*2+SUM(N49,AH49,BJ49,EK49)*4)/98</f>
        <v>0.254081632653061</v>
      </c>
      <c r="FP49" s="30" t="s">
        <v>70</v>
      </c>
      <c r="FQ49" s="31" t="n">
        <v>0</v>
      </c>
      <c r="FR49" s="30" t="s">
        <v>70</v>
      </c>
      <c r="FS49" s="31" t="n">
        <v>0</v>
      </c>
      <c r="FT49" s="30" t="s">
        <v>70</v>
      </c>
      <c r="FU49" s="31" t="n">
        <v>0</v>
      </c>
      <c r="FV49" s="30" t="s">
        <v>70</v>
      </c>
      <c r="FW49" s="31" t="n">
        <v>0</v>
      </c>
      <c r="FX49" s="30" t="s">
        <v>70</v>
      </c>
      <c r="FY49" s="31" t="n">
        <v>0</v>
      </c>
      <c r="FZ49" s="32" t="e">
        <f aca="false">IF(GD49="PASS",FP49+FR49+FT49+FV49+FX49,"")</f>
        <v>#VALUE!</v>
      </c>
      <c r="GA49" s="33" t="e">
        <f aca="false">IF(FZ49="","",FZ49/500*100)</f>
        <v>#VALUE!</v>
      </c>
      <c r="GB49" s="32" t="e">
        <f aca="false">IF(GD49="PASS",Ngrade(GA49),"")</f>
        <v>#VALUE!</v>
      </c>
      <c r="GC49" s="33" t="n">
        <f aca="false">ROUND(((FQ49*3)+(FS49*3)+(FU49*3)+(FW49*3)+(FY49*4))/16,2)</f>
        <v>0</v>
      </c>
      <c r="GD49" s="34" t="e">
        <f aca="false">remarks5(FQ49,FS49,FU49,FW49,FY49,LEFT(FP$5,6),LEFT(FR$5,6),LEFT(FT$5,6),LEFT(FV$5,6),LEFT(FX$5,6))</f>
        <v>#VALUE!</v>
      </c>
      <c r="GE49" s="38" t="e">
        <f aca="false">STATUS(GC49)</f>
        <v>#VALUE!</v>
      </c>
      <c r="GF49" s="36" t="n">
        <f aca="false">((H49+J49+L49+P49+Z49+AB49+AF49+AQ49+AS49+AU49+AW49+AY49+BA49+BL49+BN49+BP49+BR49+EI49+EM49+EO49+EQ49+EZ49+FB49+FD49+FF49+FH49+FQ49+FS49+FU49+FW49)*3+SUM(R49,AD49)*2+SUM(N49,AH49,BJ49,EK49,FY49)*4)/114</f>
        <v>0.218421052631579</v>
      </c>
      <c r="GG49" s="30" t="s">
        <v>70</v>
      </c>
      <c r="GH49" s="31" t="n">
        <v>0</v>
      </c>
      <c r="GI49" s="30" t="s">
        <v>70</v>
      </c>
      <c r="GJ49" s="31" t="n">
        <v>0</v>
      </c>
      <c r="GK49" s="30" t="s">
        <v>70</v>
      </c>
      <c r="GL49" s="31" t="n">
        <v>0</v>
      </c>
      <c r="GM49" s="30" t="s">
        <v>70</v>
      </c>
      <c r="GN49" s="31" t="n">
        <v>0</v>
      </c>
      <c r="GO49" s="30" t="s">
        <v>70</v>
      </c>
      <c r="GP49" s="31" t="n">
        <v>0</v>
      </c>
      <c r="GQ49" s="32" t="e">
        <f aca="false">IF(GU49="PASS",GG49+GI49+GK49+GM49+GO49,"")</f>
        <v>#VALUE!</v>
      </c>
      <c r="GR49" s="33" t="e">
        <f aca="false">IF(GQ49="","",GQ49/500*100)</f>
        <v>#VALUE!</v>
      </c>
      <c r="GS49" s="32" t="e">
        <f aca="false">IF(GU49="PASS",Ngrade(GR49),"")</f>
        <v>#VALUE!</v>
      </c>
      <c r="GT49" s="33" t="n">
        <f aca="false">ROUND(((GH49*3)+(GJ49*3)+(GL49*3)+(GN49*3)+(GP49*6))/18,2)</f>
        <v>0</v>
      </c>
      <c r="GU49" s="34" t="e">
        <f aca="false">remarks5(GH49,GJ49,GL49,GN49,GP49,LEFT(GG$5,6),LEFT(GI$5,6),LEFT(GK$5,6),LEFT(GM$5,6),LEFT(GO$5,6))</f>
        <v>#VALUE!</v>
      </c>
      <c r="GV49" s="38" t="e">
        <f aca="false">STATUS(GT49)</f>
        <v>#VALUE!</v>
      </c>
      <c r="GW49" s="39" t="e">
        <f aca="false">IF(AND(W49="PASS",AM49="PASS",BF49="PASS",BW49="PASS",EV49="PASS",FM49="PASS",GD49="PASS",GU49="PASS"),S49+AI49+BB49+BS49+ER49+FI49+FZ49+GQ49,"")</f>
        <v>#VALUE!</v>
      </c>
      <c r="GX49" s="19" t="e">
        <f aca="false">IF(GW49="","",GW49/4150*100)</f>
        <v>#VALUE!</v>
      </c>
      <c r="GY49" s="39" t="e">
        <f aca="false">IF(HA49="PASS",Ngrade(GX49),"")</f>
        <v>#VALUE!</v>
      </c>
      <c r="GZ49" s="19" t="n">
        <f aca="false">((H49+J49+L49+P49+Z49+AB49+AF49+AQ49+AS49+AU49+AW49+AY49+BA49+BL49+BN49+BP49+BR49+EI49+EM49+EO49+EQ49+EZ49+FB49+FD49+FF49+FH49+FQ49+FS49+FU49+FW49+GH49+GJ49+GL49+GN49)*3+SUM(R49,AD49)*2+SUM(N49,AH49,BJ49,EK49,FY49)*4+SUM(GP49)*6)/132</f>
        <v>0.188636363636364</v>
      </c>
      <c r="HA49" s="19" t="e">
        <f aca="false">IF(GX49="","FAIL","PASS")</f>
        <v>#VALUE!</v>
      </c>
      <c r="HB49" s="19" t="e">
        <f aca="false">STATUS2008(V49,AO49,BH49,EG49,EX49,FO49,GF49,GZ49)</f>
        <v>#VALUE!</v>
      </c>
      <c r="HC49" s="40" t="s">
        <v>71</v>
      </c>
    </row>
    <row r="50" s="8" customFormat="true" ht="21" hidden="false" customHeight="false" outlineLevel="0" collapsed="false">
      <c r="A50" s="43" t="s">
        <v>194</v>
      </c>
      <c r="B50" s="44" t="s">
        <v>195</v>
      </c>
      <c r="C50" s="44" t="s">
        <v>196</v>
      </c>
      <c r="D50" s="41"/>
      <c r="E50" s="28"/>
      <c r="F50" s="42"/>
      <c r="G50" s="30" t="n">
        <v>55</v>
      </c>
      <c r="H50" s="31" t="n">
        <v>1.5</v>
      </c>
      <c r="I50" s="30" t="n">
        <v>82</v>
      </c>
      <c r="J50" s="31" t="n">
        <v>3.6</v>
      </c>
      <c r="K50" s="30" t="n">
        <v>56</v>
      </c>
      <c r="L50" s="31" t="n">
        <v>1.6</v>
      </c>
      <c r="M50" s="30" t="n">
        <v>50</v>
      </c>
      <c r="N50" s="31" t="n">
        <v>1</v>
      </c>
      <c r="O50" s="30" t="n">
        <v>66</v>
      </c>
      <c r="P50" s="31" t="n">
        <v>2.4</v>
      </c>
      <c r="Q50" s="30" t="n">
        <v>42</v>
      </c>
      <c r="R50" s="31" t="n">
        <v>3.9</v>
      </c>
      <c r="S50" s="32" t="e">
        <f aca="false">IF(W50="PASS",G50+I50+K50+M50+O50+Q50,"")</f>
        <v>#VALUE!</v>
      </c>
      <c r="T50" s="33" t="e">
        <f aca="false">IF(S50="","",S50/550*100)</f>
        <v>#VALUE!</v>
      </c>
      <c r="U50" s="32" t="e">
        <f aca="false">IF(W50="PASS",Ngrade(T50),"")</f>
        <v>#VALUE!</v>
      </c>
      <c r="V50" s="33" t="n">
        <f aca="false">ROUND(((H50*3)+(J50*3)+(L50*3)+(N50*4)+(P50*3)+(R50*2))/18,2)</f>
        <v>2.17</v>
      </c>
      <c r="W50" s="34" t="e">
        <f aca="false">remarks5(H50,J50,L50,N50,R50,LEFT(G$5,6),LEFT(I$5,6),LEFT(K$5,6),LEFT(M$5,6),LEFT(Q$5,6))</f>
        <v>#VALUE!</v>
      </c>
      <c r="X50" s="34" t="e">
        <f aca="false">STATUS(V50)</f>
        <v>#VALUE!</v>
      </c>
      <c r="Y50" s="30" t="n">
        <v>75</v>
      </c>
      <c r="Z50" s="31" t="n">
        <v>3.1</v>
      </c>
      <c r="AA50" s="30" t="n">
        <v>54</v>
      </c>
      <c r="AB50" s="31" t="n">
        <v>1.4</v>
      </c>
      <c r="AC50" s="30" t="n">
        <v>60</v>
      </c>
      <c r="AD50" s="31" t="n">
        <v>2</v>
      </c>
      <c r="AE50" s="30" t="n">
        <v>75</v>
      </c>
      <c r="AF50" s="31" t="n">
        <v>3.1</v>
      </c>
      <c r="AG50" s="30" t="n">
        <v>18</v>
      </c>
      <c r="AH50" s="31" t="n">
        <v>0</v>
      </c>
      <c r="AI50" s="32" t="e">
        <f aca="false">IF(AM50="PASS",Y50+AA50+AC50+AE50+AG50,"")</f>
        <v>#VALUE!</v>
      </c>
      <c r="AJ50" s="33" t="e">
        <f aca="false">IF(AI50="","",AI50/500*100)</f>
        <v>#VALUE!</v>
      </c>
      <c r="AK50" s="33" t="e">
        <f aca="false">IF(AM50="PASS",Ngrade(AJ50),"")</f>
        <v>#VALUE!</v>
      </c>
      <c r="AL50" s="33" t="n">
        <f aca="false">ROUND(((Z50*3)+(AB50*3)+(AD50*2)+(AF50*3)+(AH50*4))/15,2)</f>
        <v>1.79</v>
      </c>
      <c r="AM50" s="35" t="e">
        <f aca="false">remarks5(Z50,AB50,AD50,AF50,AH50,LEFT(Y$5,6),LEFT(AA$5,6),LEFT(AC$5,6),LEFT(AE$5,6),LEFT(AG$5,6))</f>
        <v>#VALUE!</v>
      </c>
      <c r="AN50" s="35" t="e">
        <f aca="false">STATUS(AL50)</f>
        <v>#VALUE!</v>
      </c>
      <c r="AO50" s="36" t="n">
        <f aca="false">(SUM(H50,J50,L50,P50,Z50,AB50,AF50)*3+SUM(N50,AH50)*4+SUM(R50,AD50)*2)/33</f>
        <v>1.9969696969697</v>
      </c>
      <c r="AP50" s="30" t="n">
        <v>51</v>
      </c>
      <c r="AQ50" s="31" t="n">
        <v>1.1</v>
      </c>
      <c r="AR50" s="30" t="n">
        <v>68</v>
      </c>
      <c r="AS50" s="31" t="n">
        <v>2.6</v>
      </c>
      <c r="AT50" s="30" t="n">
        <v>64</v>
      </c>
      <c r="AU50" s="31" t="n">
        <v>2.3</v>
      </c>
      <c r="AV50" s="30" t="n">
        <v>63</v>
      </c>
      <c r="AW50" s="31" t="n">
        <v>2.2</v>
      </c>
      <c r="AX50" s="30" t="n">
        <v>51</v>
      </c>
      <c r="AY50" s="31" t="n">
        <v>1.1</v>
      </c>
      <c r="AZ50" s="30" t="n">
        <v>68</v>
      </c>
      <c r="BA50" s="31" t="n">
        <v>2.6</v>
      </c>
      <c r="BB50" s="32" t="e">
        <f aca="false">IF(BF50="PASS",AP50+AR50+AT50+AV50++AX50+AZ50,"")</f>
        <v>#VALUE!</v>
      </c>
      <c r="BC50" s="33" t="e">
        <f aca="false">IF(BB50="","",BB50/600*100)</f>
        <v>#VALUE!</v>
      </c>
      <c r="BD50" s="32" t="e">
        <f aca="false">IF(BF50="PASS",Ngrade(BC50),"")</f>
        <v>#VALUE!</v>
      </c>
      <c r="BE50" s="33" t="n">
        <f aca="false">ROUND(((AQ50*3)+(AS50*3)+(AU50*3)+(AW50*3)+(AY50*3)+(BA50*3))/18,2)</f>
        <v>1.98</v>
      </c>
      <c r="BF50" s="34" t="e">
        <f aca="false">remarks6($AQ50,$AS50,$AU50,$AW50,$AY50,$BA50,LEFT($AP$5,6),LEFT($AR$5,6),LEFT($AT$5,6),LEFT($AV$5,6),LEFT($AX$5,6),LEFT($AZ$5,6))</f>
        <v>#VALUE!</v>
      </c>
      <c r="BG50" s="34" t="e">
        <f aca="false">STATUS(BE50)</f>
        <v>#VALUE!</v>
      </c>
      <c r="BH50" s="36" t="n">
        <f aca="false">(SUM(H50,J50,L50,P50,Z50,AB50,AF50,AQ50,AS50,AU50,AW50,AY50,BA50)*3+SUM(N50,AH50)*4+SUM(R50,AD50)*2)/51</f>
        <v>1.9921568627451</v>
      </c>
      <c r="BI50" s="30" t="n">
        <v>73</v>
      </c>
      <c r="BJ50" s="31" t="n">
        <v>2.9</v>
      </c>
      <c r="BK50" s="30" t="n">
        <v>51</v>
      </c>
      <c r="BL50" s="31" t="n">
        <v>1.1</v>
      </c>
      <c r="BM50" s="30" t="n">
        <v>79</v>
      </c>
      <c r="BN50" s="31" t="n">
        <v>3.3</v>
      </c>
      <c r="BO50" s="30" t="n">
        <v>84</v>
      </c>
      <c r="BP50" s="31" t="n">
        <v>3.9</v>
      </c>
      <c r="BQ50" s="30" t="n">
        <v>83</v>
      </c>
      <c r="BR50" s="31" t="n">
        <v>3.7</v>
      </c>
      <c r="BS50" s="32" t="e">
        <f aca="false">IF(BW50="PASS",BI50+BK50+BM50+BO50+BQ50,"")</f>
        <v>#VALUE!</v>
      </c>
      <c r="BT50" s="33" t="e">
        <f aca="false">IF(BS50="","",BS50/500*100)</f>
        <v>#VALUE!</v>
      </c>
      <c r="BU50" s="32" t="e">
        <f aca="false">IF(BW50="PASS",Ngrade(BT50),"")</f>
        <v>#VALUE!</v>
      </c>
      <c r="BV50" s="33" t="n">
        <f aca="false">ROUND(((BJ50*4)+(BL50*3)+(BN50*3)+(BP50*3)+(BR50*3))/16,2)</f>
        <v>2.98</v>
      </c>
      <c r="BW50" s="34" t="e">
        <f aca="false">remarks5(BJ50,BL50,BN50,BP50,BR50,LEFT(BI$5,6),LEFT(BK$5,6),LEFT(BM$5,6),LEFT(BO$5,6),LEFT(BQ$5,6))</f>
        <v>#VALUE!</v>
      </c>
      <c r="BX50" s="30"/>
      <c r="BY50" s="31"/>
      <c r="BZ50" s="30"/>
      <c r="CA50" s="31"/>
      <c r="CB50" s="30"/>
      <c r="CC50" s="31"/>
      <c r="CD50" s="30"/>
      <c r="CE50" s="31"/>
      <c r="CF50" s="30"/>
      <c r="CG50" s="31"/>
      <c r="CH50" s="30"/>
      <c r="CI50" s="31"/>
      <c r="CJ50" s="32" t="e">
        <f aca="false">IF(CN50="PASS",BX50+BZ50+CB50+CD50+CF50+CH50,"")</f>
        <v>#REF!</v>
      </c>
      <c r="CK50" s="37" t="e">
        <f aca="false">IF(CJ50="","",CJ50/600*100)</f>
        <v>#REF!</v>
      </c>
      <c r="CL50" s="32" t="e">
        <f aca="false">IF(CN50="PASS",Ngrade(CK50),"")</f>
        <v>#REF!</v>
      </c>
      <c r="CM50" s="33" t="e">
        <f aca="false">IF(CJ50="","",((BY50)*3+(CA50)*3+(CC50)*3+(CE50)*3+(CG50)*3+(CI50)*3)/18)</f>
        <v>#REF!</v>
      </c>
      <c r="CN50" s="34" t="e">
        <f aca="false">remarks6(BY50,CA50,CC50,CE50,CG50,CI50,LEFT($G$5,6),LEFT($I$5,6),LEFT($K$5,6),LEFT($M$5,6),LEFT($O$5,6),LEFT(#REF!,6))</f>
        <v>#REF!</v>
      </c>
      <c r="CO50" s="30"/>
      <c r="CP50" s="31"/>
      <c r="CQ50" s="30"/>
      <c r="CR50" s="31"/>
      <c r="CS50" s="30"/>
      <c r="CT50" s="31"/>
      <c r="CU50" s="30"/>
      <c r="CV50" s="31"/>
      <c r="CW50" s="30"/>
      <c r="CX50" s="31"/>
      <c r="CY50" s="32" t="e">
        <f aca="false">IF(DC50="PASS",CO50+CQ50+CS50+CU50+CW50,"")</f>
        <v>#VALUE!</v>
      </c>
      <c r="CZ50" s="37" t="e">
        <f aca="false">IF(CY50="","",CY50/500*100)</f>
        <v>#VALUE!</v>
      </c>
      <c r="DA50" s="32" t="e">
        <f aca="false">IF(DC50="PASS",Ngrade(CZ50),"")</f>
        <v>#VALUE!</v>
      </c>
      <c r="DB50" s="33" t="e">
        <f aca="false">IF(CY50="","",((CP50)*3+(CR50)*3+(CT50)*3+(CV50)*3+(CX50)*3)/15)</f>
        <v>#VALUE!</v>
      </c>
      <c r="DC50" s="34" t="e">
        <f aca="false">remarks5(CP50,CR50,CT50,CV50,CX50,LEFT(CO$5,6),LEFT(CQ$5,6),LEFT(CS$5,6),LEFT(CU$5,6),LEFT(CW$5,6))</f>
        <v>#VALUE!</v>
      </c>
      <c r="DD50" s="30"/>
      <c r="DE50" s="31"/>
      <c r="DF50" s="30"/>
      <c r="DG50" s="31"/>
      <c r="DH50" s="30"/>
      <c r="DI50" s="31"/>
      <c r="DJ50" s="30"/>
      <c r="DK50" s="31"/>
      <c r="DL50" s="32" t="e">
        <f aca="false">IF(DP50="PASS",DD50+DF50+DH50+DJ50,"")</f>
        <v>#VALUE!</v>
      </c>
      <c r="DM50" s="37" t="e">
        <f aca="false">IF(DL50="","",DL50/400*100)</f>
        <v>#VALUE!</v>
      </c>
      <c r="DN50" s="32" t="e">
        <f aca="false">IF(DP50="PASS",Ngrade(DM50),"")</f>
        <v>#VALUE!</v>
      </c>
      <c r="DO50" s="33" t="e">
        <f aca="false">IF(DL50="","",((DE50)*3+(DG50)*3+(DI50)*3+(DK50)*3)/12)</f>
        <v>#VALUE!</v>
      </c>
      <c r="DP50" s="34" t="e">
        <f aca="false">remark4(DE50,DG50,DI50,DK50,LEFT(DD$5,6),LEFT(DF$5,6),LEFT(DH$5,6),LEFT(DJ$5,6))</f>
        <v>#VALUE!</v>
      </c>
      <c r="DQ50" s="30"/>
      <c r="DR50" s="31"/>
      <c r="DS50" s="30"/>
      <c r="DT50" s="31"/>
      <c r="DU50" s="30"/>
      <c r="DV50" s="31"/>
      <c r="DW50" s="30"/>
      <c r="DX50" s="31"/>
      <c r="DY50" s="30"/>
      <c r="DZ50" s="31"/>
      <c r="EA50" s="32" t="e">
        <f aca="false">IF(EE50="PASS",DQ50+DS50+DU50+DW50+DY50,"")</f>
        <v>#VALUE!</v>
      </c>
      <c r="EB50" s="37" t="e">
        <f aca="false">IF(EA50="","",EA50/500*100)</f>
        <v>#VALUE!</v>
      </c>
      <c r="EC50" s="32" t="e">
        <f aca="false">IF(EE50="PASS",Ngrade(EB50),"")</f>
        <v>#VALUE!</v>
      </c>
      <c r="ED50" s="33" t="e">
        <f aca="false">IF(EA50="","",((DR50)*3+(DT50)*3+(DV50)*3+(DX50)*3+(DZ50)*6)/18)</f>
        <v>#VALUE!</v>
      </c>
      <c r="EE50" s="34" t="e">
        <f aca="false">remarks5(DR50,DT50,DV50,DX50,DZ50,LEFT(DQ$5,6),LEFT(DS$5,6),LEFT(DU$5,6),LEFT(DW$5,6),LEFT(DY$5,6))</f>
        <v>#VALUE!</v>
      </c>
      <c r="EF50" s="34" t="e">
        <f aca="false">STATUS(BV50)</f>
        <v>#VALUE!</v>
      </c>
      <c r="EG50" s="36" t="n">
        <f aca="false">(SUM(H50,J50,L50,P50,Z50,AB50,AF50,AQ50,AS50,AU50,AW50,AY50,BA50,BL50,BN50,BP50,BR50)*3+SUM(N50,AH50,BJ50)*4+SUM(R50,AD50)*2)/67</f>
        <v>2.22686567164179</v>
      </c>
      <c r="EH50" s="30" t="n">
        <v>85</v>
      </c>
      <c r="EI50" s="31" t="n">
        <v>4</v>
      </c>
      <c r="EJ50" s="30" t="n">
        <v>55</v>
      </c>
      <c r="EK50" s="31" t="n">
        <v>1.5</v>
      </c>
      <c r="EL50" s="30" t="n">
        <v>60</v>
      </c>
      <c r="EM50" s="31" t="n">
        <v>2</v>
      </c>
      <c r="EN50" s="30" t="n">
        <v>57</v>
      </c>
      <c r="EO50" s="31" t="n">
        <v>1.7</v>
      </c>
      <c r="EP50" s="30" t="n">
        <v>50</v>
      </c>
      <c r="EQ50" s="31" t="n">
        <v>1</v>
      </c>
      <c r="ER50" s="32" t="e">
        <f aca="false">IF(EV50="PASS",EH50+EJ50+EL50+EN50+EP50,"")</f>
        <v>#VALUE!</v>
      </c>
      <c r="ES50" s="33" t="e">
        <f aca="false">IF(ER50="","",ER50/500*100)</f>
        <v>#VALUE!</v>
      </c>
      <c r="ET50" s="32" t="e">
        <f aca="false">IF(EV50="PASS",Ngrade(ES50),"")</f>
        <v>#VALUE!</v>
      </c>
      <c r="EU50" s="33" t="n">
        <f aca="false">ROUND(((EI50*3)+(EK50*4)+(EM50*3)+(EO50*3)+(EQ50*3))/16,2)</f>
        <v>2.01</v>
      </c>
      <c r="EV50" s="34" t="e">
        <f aca="false">remarks5(EI50,EK50,EM50,EO50,EQ50,LEFT(EH$5,6),LEFT(EJ$5,6),LEFT(EL$5,6),LEFT(EN$5,6),LEFT(EP$5,6))</f>
        <v>#VALUE!</v>
      </c>
      <c r="EW50" s="38" t="e">
        <f aca="false">STATUS(EU50)</f>
        <v>#VALUE!</v>
      </c>
      <c r="EX50" s="36" t="n">
        <f aca="false">((H50+J50+L50+P50+Z50+AB50+AF50+AQ50+AS50+AU50+AW50+AY50+BA50+BL50+BN50+BP50+BR50+EI50+EM50+EO50+EQ50)*3+SUM(R50,AD50)*2+SUM(N50,AH50,BJ50,EK50)*4)/83</f>
        <v>2.18433734939759</v>
      </c>
      <c r="EY50" s="30" t="n">
        <v>76</v>
      </c>
      <c r="EZ50" s="31" t="n">
        <v>3.1</v>
      </c>
      <c r="FA50" s="30" t="n">
        <v>60</v>
      </c>
      <c r="FB50" s="31" t="n">
        <v>2</v>
      </c>
      <c r="FC50" s="30" t="n">
        <v>85</v>
      </c>
      <c r="FD50" s="31" t="n">
        <v>4</v>
      </c>
      <c r="FE50" s="30" t="n">
        <v>50</v>
      </c>
      <c r="FF50" s="31" t="n">
        <v>1</v>
      </c>
      <c r="FG50" s="30" t="n">
        <v>55</v>
      </c>
      <c r="FH50" s="31" t="n">
        <v>1.5</v>
      </c>
      <c r="FI50" s="32" t="e">
        <f aca="false">IF(FM50="PASS",EY50+FA50+FC50+FE50+FG50,"")</f>
        <v>#VALUE!</v>
      </c>
      <c r="FJ50" s="33" t="e">
        <f aca="false">IF(FI50="","",FI50/500*100)</f>
        <v>#VALUE!</v>
      </c>
      <c r="FK50" s="32" t="e">
        <f aca="false">IF(FM50="PASS",Ngrade(FJ50),"")</f>
        <v>#VALUE!</v>
      </c>
      <c r="FL50" s="33" t="n">
        <f aca="false">ROUND(((EZ50*3)+(FB50*3)+(FD50*3)+(FF50*3)+(FH50*3))/15,2)</f>
        <v>2.32</v>
      </c>
      <c r="FM50" s="34" t="e">
        <f aca="false">remarks5(EZ50,FB50,FD50,FF50,FH50,LEFT(EY$5,6),LEFT(FA$5,6),LEFT(FC$5,6),LEFT(FE$5,6),LEFT(FG$5,6))</f>
        <v>#VALUE!</v>
      </c>
      <c r="FN50" s="38" t="e">
        <f aca="false">STATUS(FL50)</f>
        <v>#VALUE!</v>
      </c>
      <c r="FO50" s="36" t="n">
        <f aca="false">((H50+J50+L50+P50+Z50+AB50+AF50+AQ50+AS50+AU50+AW50+AY50+BA50+BL50+BN50+BP50+BR50+EI50+EM50+EO50+EQ50+EZ50+FB50+FD50+FF50+FH50)*3+SUM(R50,AD50)*2+SUM(N50,AH50,BJ50,EK50)*4)/98</f>
        <v>2.20510204081633</v>
      </c>
      <c r="FP50" s="30" t="n">
        <v>70</v>
      </c>
      <c r="FQ50" s="31" t="n">
        <v>2.8</v>
      </c>
      <c r="FR50" s="30" t="n">
        <v>61</v>
      </c>
      <c r="FS50" s="31" t="n">
        <v>2.1</v>
      </c>
      <c r="FT50" s="30" t="n">
        <v>60</v>
      </c>
      <c r="FU50" s="31" t="n">
        <v>2</v>
      </c>
      <c r="FV50" s="30" t="n">
        <v>50</v>
      </c>
      <c r="FW50" s="31" t="n">
        <v>1</v>
      </c>
      <c r="FX50" s="30" t="n">
        <v>23</v>
      </c>
      <c r="FY50" s="31" t="n">
        <v>0</v>
      </c>
      <c r="FZ50" s="32" t="e">
        <f aca="false">IF(GD50="PASS",FP50+FR50+FT50+FV50+FX50,"")</f>
        <v>#VALUE!</v>
      </c>
      <c r="GA50" s="33" t="e">
        <f aca="false">IF(FZ50="","",FZ50/500*100)</f>
        <v>#VALUE!</v>
      </c>
      <c r="GB50" s="32" t="e">
        <f aca="false">IF(GD50="PASS",Ngrade(GA50),"")</f>
        <v>#VALUE!</v>
      </c>
      <c r="GC50" s="33" t="n">
        <f aca="false">ROUND(((FQ50*3)+(FS50*3)+(FU50*3)+(FW50*3)+(FY50*4))/16,2)</f>
        <v>1.48</v>
      </c>
      <c r="GD50" s="34" t="e">
        <f aca="false">remarks5(FQ50,FS50,FU50,FW50,FY50,LEFT(FP$5,6),LEFT(FR$5,6),LEFT(FT$5,6),LEFT(FV$5,6),LEFT(FX$5,6))</f>
        <v>#VALUE!</v>
      </c>
      <c r="GE50" s="38" t="e">
        <f aca="false">STATUS(GC50)</f>
        <v>#VALUE!</v>
      </c>
      <c r="GF50" s="36" t="n">
        <f aca="false">((H50+J50+L50+P50+Z50+AB50+AF50+AQ50+AS50+AU50+AW50+AY50+BA50+BL50+BN50+BP50+BR50+EI50+EM50+EO50+EQ50+EZ50+FB50+FD50+FF50+FH50+FQ50+FS50+FU50+FW50)*3+SUM(R50,AD50)*2+SUM(N50,AH50,BJ50,EK50,FY50)*4)/114</f>
        <v>2.10350877192982</v>
      </c>
      <c r="GG50" s="30" t="n">
        <v>61</v>
      </c>
      <c r="GH50" s="31" t="n">
        <v>2.1</v>
      </c>
      <c r="GI50" s="30" t="n">
        <v>50</v>
      </c>
      <c r="GJ50" s="31" t="n">
        <v>1</v>
      </c>
      <c r="GK50" s="30" t="n">
        <v>54</v>
      </c>
      <c r="GL50" s="31" t="n">
        <v>1.4</v>
      </c>
      <c r="GM50" s="30" t="n">
        <v>50</v>
      </c>
      <c r="GN50" s="31" t="n">
        <v>1</v>
      </c>
      <c r="GO50" s="30" t="n">
        <v>60</v>
      </c>
      <c r="GP50" s="31" t="n">
        <v>2</v>
      </c>
      <c r="GQ50" s="32" t="e">
        <f aca="false">IF(GU50="PASS",GG50+GI50+GK50+GM50+GO50,"")</f>
        <v>#VALUE!</v>
      </c>
      <c r="GR50" s="33" t="e">
        <f aca="false">IF(GQ50="","",GQ50/500*100)</f>
        <v>#VALUE!</v>
      </c>
      <c r="GS50" s="32" t="e">
        <f aca="false">IF(GU50="PASS",Ngrade(GR50),"")</f>
        <v>#VALUE!</v>
      </c>
      <c r="GT50" s="33" t="n">
        <f aca="false">ROUND(((GH50*3)+(GJ50*3)+(GL50*3)+(GN50*3)+(GP50*6))/18,2)</f>
        <v>1.58</v>
      </c>
      <c r="GU50" s="34" t="e">
        <f aca="false">remarks5(GH50,GJ50,GL50,GN50,GP50,LEFT(GG$5,6),LEFT(GI$5,6),LEFT(GK$5,6),LEFT(GM$5,6),LEFT(GO$5,6))</f>
        <v>#VALUE!</v>
      </c>
      <c r="GV50" s="38" t="e">
        <f aca="false">STATUS(GT50)</f>
        <v>#VALUE!</v>
      </c>
      <c r="GW50" s="39" t="e">
        <f aca="false">IF(AND(W50="PASS",AM50="PASS",BF50="PASS",BW50="PASS",EV50="PASS",FM50="PASS",GD50="PASS",GU50="PASS"),S50+AI50+BB50+BS50+ER50+FI50+FZ50+GQ50,"")</f>
        <v>#VALUE!</v>
      </c>
      <c r="GX50" s="19" t="e">
        <f aca="false">IF(GW50="","",GW50/4150*100)</f>
        <v>#VALUE!</v>
      </c>
      <c r="GY50" s="39" t="e">
        <f aca="false">IF(HA50="PASS",Ngrade(GX50),"")</f>
        <v>#VALUE!</v>
      </c>
      <c r="GZ50" s="19" t="n">
        <f aca="false">((H50+J50+L50+P50+Z50+AB50+AF50+AQ50+AS50+AU50+AW50+AY50+BA50+BL50+BN50+BP50+BR50+EI50+EM50+EO50+EQ50+EZ50+FB50+FD50+FF50+FH50+FQ50+FS50+FU50+FW50+GH50+GJ50+GL50+GN50)*3+SUM(R50,AD50)*2+SUM(N50,AH50,BJ50,EK50,FY50)*4+SUM(GP50)*6)/132</f>
        <v>2.03257575757576</v>
      </c>
      <c r="HA50" s="19" t="e">
        <f aca="false">IF(GX50="","FAIL","PASS")</f>
        <v>#VALUE!</v>
      </c>
      <c r="HB50" s="19" t="e">
        <f aca="false">STATUS2008(V50,AO50,BH50,EG50,EX50,FO50,GF50,GZ50)</f>
        <v>#VALUE!</v>
      </c>
      <c r="HC50" s="40"/>
    </row>
    <row r="51" s="8" customFormat="true" ht="21" hidden="false" customHeight="false" outlineLevel="0" collapsed="false">
      <c r="A51" s="25" t="s">
        <v>197</v>
      </c>
      <c r="B51" s="26" t="s">
        <v>195</v>
      </c>
      <c r="C51" s="26" t="s">
        <v>198</v>
      </c>
      <c r="D51" s="41"/>
      <c r="E51" s="28"/>
      <c r="F51" s="42"/>
      <c r="G51" s="30" t="s">
        <v>70</v>
      </c>
      <c r="H51" s="31" t="n">
        <v>0</v>
      </c>
      <c r="I51" s="30" t="s">
        <v>70</v>
      </c>
      <c r="J51" s="31" t="n">
        <v>0</v>
      </c>
      <c r="K51" s="30" t="s">
        <v>70</v>
      </c>
      <c r="L51" s="31" t="n">
        <v>0</v>
      </c>
      <c r="M51" s="30" t="s">
        <v>70</v>
      </c>
      <c r="N51" s="31" t="n">
        <v>0</v>
      </c>
      <c r="O51" s="30" t="n">
        <v>12</v>
      </c>
      <c r="P51" s="31" t="n">
        <v>0</v>
      </c>
      <c r="Q51" s="30" t="s">
        <v>70</v>
      </c>
      <c r="R51" s="31" t="n">
        <v>0</v>
      </c>
      <c r="S51" s="32" t="e">
        <f aca="false">IF(W51="PASS",G51+I51+K51+M51+O51+Q51,"")</f>
        <v>#VALUE!</v>
      </c>
      <c r="T51" s="33" t="e">
        <f aca="false">IF(S51="","",S51/550*100)</f>
        <v>#VALUE!</v>
      </c>
      <c r="U51" s="32" t="e">
        <f aca="false">IF(W51="PASS",Ngrade(T51),"")</f>
        <v>#VALUE!</v>
      </c>
      <c r="V51" s="33" t="n">
        <f aca="false">ROUND(((H51*3)+(J51*3)+(L51*3)+(N51*4)+(P51*3)+(R51*2))/18,2)</f>
        <v>0</v>
      </c>
      <c r="W51" s="34" t="e">
        <f aca="false">remarks5(H51,J51,L51,N51,R51,LEFT(G$5,6),LEFT(I$5,6),LEFT(K$5,6),LEFT(M$5,6),LEFT(Q$5,6))</f>
        <v>#VALUE!</v>
      </c>
      <c r="X51" s="34" t="e">
        <f aca="false">STATUS(V51)</f>
        <v>#VALUE!</v>
      </c>
      <c r="Y51" s="30" t="s">
        <v>70</v>
      </c>
      <c r="Z51" s="31" t="n">
        <v>0</v>
      </c>
      <c r="AA51" s="30" t="s">
        <v>70</v>
      </c>
      <c r="AB51" s="31" t="n">
        <v>0</v>
      </c>
      <c r="AC51" s="30" t="s">
        <v>70</v>
      </c>
      <c r="AD51" s="31" t="n">
        <v>0</v>
      </c>
      <c r="AE51" s="30" t="s">
        <v>70</v>
      </c>
      <c r="AF51" s="31" t="n">
        <v>0</v>
      </c>
      <c r="AG51" s="30" t="s">
        <v>70</v>
      </c>
      <c r="AH51" s="31" t="n">
        <v>0</v>
      </c>
      <c r="AI51" s="32" t="e">
        <f aca="false">IF(AM51="PASS",Y51+AA51+AC51+AE51+AG51,"")</f>
        <v>#VALUE!</v>
      </c>
      <c r="AJ51" s="33" t="e">
        <f aca="false">IF(AI51="","",AI51/500*100)</f>
        <v>#VALUE!</v>
      </c>
      <c r="AK51" s="33" t="e">
        <f aca="false">IF(AM51="PASS",Ngrade(AJ51),"")</f>
        <v>#VALUE!</v>
      </c>
      <c r="AL51" s="33" t="n">
        <f aca="false">ROUND(((Z51*3)+(AB51*3)+(AD51*2)+(AF51*3)+(AH51*4))/15,2)</f>
        <v>0</v>
      </c>
      <c r="AM51" s="35" t="e">
        <f aca="false">remarks5(Z51,AB51,AD51,AF51,AH51,LEFT(Y$5,6),LEFT(AA$5,6),LEFT(AC$5,6),LEFT(AE$5,6),LEFT(AG$5,6))</f>
        <v>#VALUE!</v>
      </c>
      <c r="AN51" s="35" t="e">
        <f aca="false">STATUS(AL51)</f>
        <v>#VALUE!</v>
      </c>
      <c r="AO51" s="36" t="n">
        <f aca="false">(SUM(H51,J51,L51,P51,Z51,AB51,AF51)*3+SUM(N51,AH51)*4+SUM(R51,AD51)*2)/33</f>
        <v>0</v>
      </c>
      <c r="AP51" s="30" t="s">
        <v>70</v>
      </c>
      <c r="AQ51" s="31" t="n">
        <v>0</v>
      </c>
      <c r="AR51" s="30" t="s">
        <v>70</v>
      </c>
      <c r="AS51" s="31" t="n">
        <v>0</v>
      </c>
      <c r="AT51" s="30" t="s">
        <v>70</v>
      </c>
      <c r="AU51" s="31" t="n">
        <v>0</v>
      </c>
      <c r="AV51" s="30" t="s">
        <v>70</v>
      </c>
      <c r="AW51" s="31" t="n">
        <v>0</v>
      </c>
      <c r="AX51" s="30" t="s">
        <v>70</v>
      </c>
      <c r="AY51" s="31" t="n">
        <v>0</v>
      </c>
      <c r="AZ51" s="30" t="s">
        <v>70</v>
      </c>
      <c r="BA51" s="31" t="n">
        <v>0</v>
      </c>
      <c r="BB51" s="32" t="e">
        <f aca="false">IF(BF51="PASS",AP51+AR51+AT51+AV51++AX51+AZ51,"")</f>
        <v>#VALUE!</v>
      </c>
      <c r="BC51" s="33" t="e">
        <f aca="false">IF(BB51="","",BB51/600*100)</f>
        <v>#VALUE!</v>
      </c>
      <c r="BD51" s="32" t="e">
        <f aca="false">IF(BF51="PASS",Ngrade(BC51),"")</f>
        <v>#VALUE!</v>
      </c>
      <c r="BE51" s="33" t="n">
        <f aca="false">ROUND(((AQ51*3)+(AS51*3)+(AU51*3)+(AW51*3)+(AY51*3)+(BA51*3))/18,2)</f>
        <v>0</v>
      </c>
      <c r="BF51" s="34" t="e">
        <f aca="false">remarks6($AQ51,$AS51,$AU51,$AW51,$AY51,$BA51,LEFT($AP$5,6),LEFT($AR$5,6),LEFT($AT$5,6),LEFT($AV$5,6),LEFT($AX$5,6),LEFT($AZ$5,6))</f>
        <v>#VALUE!</v>
      </c>
      <c r="BG51" s="34" t="e">
        <f aca="false">STATUS(BE51)</f>
        <v>#VALUE!</v>
      </c>
      <c r="BH51" s="36" t="n">
        <f aca="false">(SUM(H51,J51,L51,P51,Z51,AB51,AF51,AQ51,AS51,AU51,AW51,AY51,BA51)*3+SUM(N51,AH51)*4+SUM(R51,AD51)*2)/51</f>
        <v>0</v>
      </c>
      <c r="BI51" s="30" t="s">
        <v>70</v>
      </c>
      <c r="BJ51" s="31" t="n">
        <v>0</v>
      </c>
      <c r="BK51" s="30" t="s">
        <v>70</v>
      </c>
      <c r="BL51" s="31" t="n">
        <v>0</v>
      </c>
      <c r="BM51" s="30" t="s">
        <v>70</v>
      </c>
      <c r="BN51" s="31" t="n">
        <v>0</v>
      </c>
      <c r="BO51" s="30" t="s">
        <v>70</v>
      </c>
      <c r="BP51" s="31" t="n">
        <v>0</v>
      </c>
      <c r="BQ51" s="30" t="s">
        <v>70</v>
      </c>
      <c r="BR51" s="31" t="n">
        <v>0</v>
      </c>
      <c r="BS51" s="32" t="e">
        <f aca="false">IF(BW51="PASS",BI51+BK51+BM51+BO51+BQ51,"")</f>
        <v>#VALUE!</v>
      </c>
      <c r="BT51" s="33" t="e">
        <f aca="false">IF(BS51="","",BS51/500*100)</f>
        <v>#VALUE!</v>
      </c>
      <c r="BU51" s="32" t="e">
        <f aca="false">IF(BW51="PASS",Ngrade(BT51),"")</f>
        <v>#VALUE!</v>
      </c>
      <c r="BV51" s="33" t="n">
        <f aca="false">ROUND(((BJ51*4)+(BL51*3)+(BN51*3)+(BP51*3)+(BR51*3))/16,2)</f>
        <v>0</v>
      </c>
      <c r="BW51" s="34" t="e">
        <f aca="false">remarks5(BJ51,BL51,BN51,BP51,BR51,LEFT(BI$5,6),LEFT(BK$5,6),LEFT(BM$5,6),LEFT(BO$5,6),LEFT(BQ$5,6))</f>
        <v>#VALUE!</v>
      </c>
      <c r="BX51" s="30"/>
      <c r="BY51" s="31"/>
      <c r="BZ51" s="30"/>
      <c r="CA51" s="31"/>
      <c r="CB51" s="30"/>
      <c r="CC51" s="31"/>
      <c r="CD51" s="30"/>
      <c r="CE51" s="31"/>
      <c r="CF51" s="30"/>
      <c r="CG51" s="31"/>
      <c r="CH51" s="30"/>
      <c r="CI51" s="31"/>
      <c r="CJ51" s="32" t="e">
        <f aca="false">IF(CN51="PASS",BX51+BZ51+CB51+CD51+CF51+CH51,"")</f>
        <v>#REF!</v>
      </c>
      <c r="CK51" s="37" t="e">
        <f aca="false">IF(CJ51="","",CJ51/600*100)</f>
        <v>#REF!</v>
      </c>
      <c r="CL51" s="32" t="e">
        <f aca="false">IF(CN51="PASS",Ngrade(CK51),"")</f>
        <v>#REF!</v>
      </c>
      <c r="CM51" s="33" t="e">
        <f aca="false">IF(CJ51="","",((BY51)*3+(CA51)*3+(CC51)*3+(CE51)*3+(CG51)*3+(CI51)*3)/18)</f>
        <v>#REF!</v>
      </c>
      <c r="CN51" s="34" t="e">
        <f aca="false">remarks6(BY51,CA51,CC51,CE51,CG51,CI51,LEFT($G$5,6),LEFT($I$5,6),LEFT($K$5,6),LEFT($M$5,6),LEFT($O$5,6),LEFT(#REF!,6))</f>
        <v>#REF!</v>
      </c>
      <c r="CO51" s="30"/>
      <c r="CP51" s="31"/>
      <c r="CQ51" s="30"/>
      <c r="CR51" s="31"/>
      <c r="CS51" s="30"/>
      <c r="CT51" s="31"/>
      <c r="CU51" s="30"/>
      <c r="CV51" s="31"/>
      <c r="CW51" s="30"/>
      <c r="CX51" s="31"/>
      <c r="CY51" s="32" t="e">
        <f aca="false">IF(DC51="PASS",CO51+CQ51+CS51+CU51+CW51,"")</f>
        <v>#VALUE!</v>
      </c>
      <c r="CZ51" s="37" t="e">
        <f aca="false">IF(CY51="","",CY51/500*100)</f>
        <v>#VALUE!</v>
      </c>
      <c r="DA51" s="32" t="e">
        <f aca="false">IF(DC51="PASS",Ngrade(CZ51),"")</f>
        <v>#VALUE!</v>
      </c>
      <c r="DB51" s="33" t="e">
        <f aca="false">IF(CY51="","",((CP51)*3+(CR51)*3+(CT51)*3+(CV51)*3+(CX51)*3)/15)</f>
        <v>#VALUE!</v>
      </c>
      <c r="DC51" s="34" t="e">
        <f aca="false">remarks5(CP51,CR51,CT51,CV51,CX51,LEFT(CO$5,6),LEFT(CQ$5,6),LEFT(CS$5,6),LEFT(CU$5,6),LEFT(CW$5,6))</f>
        <v>#VALUE!</v>
      </c>
      <c r="DD51" s="30"/>
      <c r="DE51" s="31"/>
      <c r="DF51" s="30"/>
      <c r="DG51" s="31"/>
      <c r="DH51" s="30"/>
      <c r="DI51" s="31"/>
      <c r="DJ51" s="30"/>
      <c r="DK51" s="31"/>
      <c r="DL51" s="32" t="e">
        <f aca="false">IF(DP51="PASS",DD51+DF51+DH51+DJ51,"")</f>
        <v>#VALUE!</v>
      </c>
      <c r="DM51" s="37" t="e">
        <f aca="false">IF(DL51="","",DL51/400*100)</f>
        <v>#VALUE!</v>
      </c>
      <c r="DN51" s="32" t="e">
        <f aca="false">IF(DP51="PASS",Ngrade(DM51),"")</f>
        <v>#VALUE!</v>
      </c>
      <c r="DO51" s="33" t="e">
        <f aca="false">IF(DL51="","",((DE51)*3+(DG51)*3+(DI51)*3+(DK51)*3)/12)</f>
        <v>#VALUE!</v>
      </c>
      <c r="DP51" s="34" t="e">
        <f aca="false">remark4(DE51,DG51,DI51,DK51,LEFT(DD$5,6),LEFT(DF$5,6),LEFT(DH$5,6),LEFT(DJ$5,6))</f>
        <v>#VALUE!</v>
      </c>
      <c r="DQ51" s="30"/>
      <c r="DR51" s="31"/>
      <c r="DS51" s="30"/>
      <c r="DT51" s="31"/>
      <c r="DU51" s="30"/>
      <c r="DV51" s="31"/>
      <c r="DW51" s="30"/>
      <c r="DX51" s="31"/>
      <c r="DY51" s="30"/>
      <c r="DZ51" s="31"/>
      <c r="EA51" s="32" t="e">
        <f aca="false">IF(EE51="PASS",DQ51+DS51+DU51+DW51+DY51,"")</f>
        <v>#VALUE!</v>
      </c>
      <c r="EB51" s="37" t="e">
        <f aca="false">IF(EA51="","",EA51/500*100)</f>
        <v>#VALUE!</v>
      </c>
      <c r="EC51" s="32" t="e">
        <f aca="false">IF(EE51="PASS",Ngrade(EB51),"")</f>
        <v>#VALUE!</v>
      </c>
      <c r="ED51" s="33" t="e">
        <f aca="false">IF(EA51="","",((DR51)*3+(DT51)*3+(DV51)*3+(DX51)*3+(DZ51)*6)/18)</f>
        <v>#VALUE!</v>
      </c>
      <c r="EE51" s="34" t="e">
        <f aca="false">remarks5(DR51,DT51,DV51,DX51,DZ51,LEFT(DQ$5,6),LEFT(DS$5,6),LEFT(DU$5,6),LEFT(DW$5,6),LEFT(DY$5,6))</f>
        <v>#VALUE!</v>
      </c>
      <c r="EF51" s="34" t="e">
        <f aca="false">STATUS(BV51)</f>
        <v>#VALUE!</v>
      </c>
      <c r="EG51" s="36" t="n">
        <f aca="false">(SUM(H51,J51,L51,P51,Z51,AB51,AF51,AQ51,AS51,AU51,AW51,AY51,BA51,BL51,BN51,BP51,BR51)*3+SUM(N51,AH51,BJ51)*4+SUM(R51,AD51)*2)/67</f>
        <v>0</v>
      </c>
      <c r="EH51" s="30" t="s">
        <v>70</v>
      </c>
      <c r="EI51" s="31" t="n">
        <v>0</v>
      </c>
      <c r="EJ51" s="30" t="s">
        <v>70</v>
      </c>
      <c r="EK51" s="31" t="n">
        <v>0</v>
      </c>
      <c r="EL51" s="30" t="s">
        <v>70</v>
      </c>
      <c r="EM51" s="31" t="n">
        <v>0</v>
      </c>
      <c r="EN51" s="30" t="s">
        <v>70</v>
      </c>
      <c r="EO51" s="31" t="n">
        <v>0</v>
      </c>
      <c r="EP51" s="30" t="s">
        <v>70</v>
      </c>
      <c r="EQ51" s="31" t="n">
        <v>0</v>
      </c>
      <c r="ER51" s="32" t="e">
        <f aca="false">IF(EV51="PASS",EH51+EJ51+EL51+EN51+EP51,"")</f>
        <v>#VALUE!</v>
      </c>
      <c r="ES51" s="33" t="e">
        <f aca="false">IF(ER51="","",ER51/500*100)</f>
        <v>#VALUE!</v>
      </c>
      <c r="ET51" s="32" t="e">
        <f aca="false">IF(EV51="PASS",Ngrade(ES51),"")</f>
        <v>#VALUE!</v>
      </c>
      <c r="EU51" s="33" t="n">
        <f aca="false">ROUND(((EI51*3)+(EK51*4)+(EM51*3)+(EO51*3)+(EQ51*3))/16,2)</f>
        <v>0</v>
      </c>
      <c r="EV51" s="34" t="e">
        <f aca="false">remarks5(EI51,EK51,EM51,EO51,EQ51,LEFT(EH$5,6),LEFT(EJ$5,6),LEFT(EL$5,6),LEFT(EN$5,6),LEFT(EP$5,6))</f>
        <v>#VALUE!</v>
      </c>
      <c r="EW51" s="38" t="e">
        <f aca="false">STATUS(EU51)</f>
        <v>#VALUE!</v>
      </c>
      <c r="EX51" s="36" t="n">
        <f aca="false">((H51+J51+L51+P51+Z51+AB51+AF51+AQ51+AS51+AU51+AW51+AY51+BA51+BL51+BN51+BP51+BR51+EI51+EM51+EO51+EQ51)*3+SUM(R51,AD51)*2+SUM(N51,AH51,BJ51,EK51)*4)/83</f>
        <v>0</v>
      </c>
      <c r="EY51" s="30" t="s">
        <v>70</v>
      </c>
      <c r="EZ51" s="31" t="n">
        <v>0</v>
      </c>
      <c r="FA51" s="30" t="s">
        <v>70</v>
      </c>
      <c r="FB51" s="31" t="n">
        <v>0</v>
      </c>
      <c r="FC51" s="30" t="s">
        <v>70</v>
      </c>
      <c r="FD51" s="31" t="n">
        <v>0</v>
      </c>
      <c r="FE51" s="30" t="s">
        <v>70</v>
      </c>
      <c r="FF51" s="31" t="n">
        <v>0</v>
      </c>
      <c r="FG51" s="30" t="s">
        <v>70</v>
      </c>
      <c r="FH51" s="31" t="n">
        <v>0</v>
      </c>
      <c r="FI51" s="32" t="e">
        <f aca="false">IF(FM51="PASS",EY51+FA51+FC51+FE51+FG51,"")</f>
        <v>#VALUE!</v>
      </c>
      <c r="FJ51" s="33" t="e">
        <f aca="false">IF(FI51="","",FI51/500*100)</f>
        <v>#VALUE!</v>
      </c>
      <c r="FK51" s="32" t="e">
        <f aca="false">IF(FM51="PASS",Ngrade(FJ51),"")</f>
        <v>#VALUE!</v>
      </c>
      <c r="FL51" s="33" t="n">
        <f aca="false">ROUND(((EZ51*3)+(FB51*3)+(FD51*3)+(FF51*3)+(FH51*3))/15,2)</f>
        <v>0</v>
      </c>
      <c r="FM51" s="34" t="e">
        <f aca="false">remarks5(EZ51,FB51,FD51,FF51,FH51,LEFT(EY$5,6),LEFT(FA$5,6),LEFT(FC$5,6),LEFT(FE$5,6),LEFT(FG$5,6))</f>
        <v>#VALUE!</v>
      </c>
      <c r="FN51" s="38" t="e">
        <f aca="false">STATUS(FL51)</f>
        <v>#VALUE!</v>
      </c>
      <c r="FO51" s="36" t="n">
        <f aca="false">((H51+J51+L51+P51+Z51+AB51+AF51+AQ51+AS51+AU51+AW51+AY51+BA51+BL51+BN51+BP51+BR51+EI51+EM51+EO51+EQ51+EZ51+FB51+FD51+FF51+FH51)*3+SUM(R51,AD51)*2+SUM(N51,AH51,BJ51,EK51)*4)/98</f>
        <v>0</v>
      </c>
      <c r="FP51" s="30" t="s">
        <v>70</v>
      </c>
      <c r="FQ51" s="31" t="n">
        <v>0</v>
      </c>
      <c r="FR51" s="30" t="s">
        <v>70</v>
      </c>
      <c r="FS51" s="31" t="n">
        <v>0</v>
      </c>
      <c r="FT51" s="30" t="s">
        <v>70</v>
      </c>
      <c r="FU51" s="31" t="n">
        <v>0</v>
      </c>
      <c r="FV51" s="30" t="s">
        <v>70</v>
      </c>
      <c r="FW51" s="31" t="n">
        <v>0</v>
      </c>
      <c r="FX51" s="30" t="s">
        <v>70</v>
      </c>
      <c r="FY51" s="31" t="n">
        <v>0</v>
      </c>
      <c r="FZ51" s="32" t="e">
        <f aca="false">IF(GD51="PASS",FP51+FR51+FT51+FV51+FX51,"")</f>
        <v>#VALUE!</v>
      </c>
      <c r="GA51" s="33" t="e">
        <f aca="false">IF(FZ51="","",FZ51/500*100)</f>
        <v>#VALUE!</v>
      </c>
      <c r="GB51" s="32" t="e">
        <f aca="false">IF(GD51="PASS",Ngrade(GA51),"")</f>
        <v>#VALUE!</v>
      </c>
      <c r="GC51" s="33" t="n">
        <f aca="false">ROUND(((FQ51*3)+(FS51*3)+(FU51*3)+(FW51*3)+(FY51*4))/16,2)</f>
        <v>0</v>
      </c>
      <c r="GD51" s="34" t="e">
        <f aca="false">remarks5(FQ51,FS51,FU51,FW51,FY51,LEFT(FP$5,6),LEFT(FR$5,6),LEFT(FT$5,6),LEFT(FV$5,6),LEFT(FX$5,6))</f>
        <v>#VALUE!</v>
      </c>
      <c r="GE51" s="38" t="e">
        <f aca="false">STATUS(GC51)</f>
        <v>#VALUE!</v>
      </c>
      <c r="GF51" s="36" t="n">
        <f aca="false">((H51+J51+L51+P51+Z51+AB51+AF51+AQ51+AS51+AU51+AW51+AY51+BA51+BL51+BN51+BP51+BR51+EI51+EM51+EO51+EQ51+EZ51+FB51+FD51+FF51+FH51+FQ51+FS51+FU51+FW51)*3+SUM(R51,AD51)*2+SUM(N51,AH51,BJ51,EK51,FY51)*4)/114</f>
        <v>0</v>
      </c>
      <c r="GG51" s="30" t="s">
        <v>70</v>
      </c>
      <c r="GH51" s="31" t="n">
        <v>0</v>
      </c>
      <c r="GI51" s="30" t="s">
        <v>70</v>
      </c>
      <c r="GJ51" s="31" t="n">
        <v>0</v>
      </c>
      <c r="GK51" s="30" t="s">
        <v>70</v>
      </c>
      <c r="GL51" s="31" t="n">
        <v>0</v>
      </c>
      <c r="GM51" s="30" t="s">
        <v>70</v>
      </c>
      <c r="GN51" s="31" t="n">
        <v>0</v>
      </c>
      <c r="GO51" s="30" t="s">
        <v>70</v>
      </c>
      <c r="GP51" s="31" t="n">
        <v>0</v>
      </c>
      <c r="GQ51" s="32" t="e">
        <f aca="false">IF(GU51="PASS",GG51+GI51+GK51+GM51+GO51,"")</f>
        <v>#VALUE!</v>
      </c>
      <c r="GR51" s="33" t="e">
        <f aca="false">IF(GQ51="","",GQ51/500*100)</f>
        <v>#VALUE!</v>
      </c>
      <c r="GS51" s="32" t="e">
        <f aca="false">IF(GU51="PASS",Ngrade(GR51),"")</f>
        <v>#VALUE!</v>
      </c>
      <c r="GT51" s="33" t="n">
        <f aca="false">ROUND(((GH51*3)+(GJ51*3)+(GL51*3)+(GN51*3)+(GP51*6))/18,2)</f>
        <v>0</v>
      </c>
      <c r="GU51" s="34" t="e">
        <f aca="false">remarks5(GH51,GJ51,GL51,GN51,GP51,LEFT(GG$5,6),LEFT(GI$5,6),LEFT(GK$5,6),LEFT(GM$5,6),LEFT(GO$5,6))</f>
        <v>#VALUE!</v>
      </c>
      <c r="GV51" s="38" t="e">
        <f aca="false">STATUS(GT51)</f>
        <v>#VALUE!</v>
      </c>
      <c r="GW51" s="39" t="e">
        <f aca="false">IF(AND(W51="PASS",AM51="PASS",BF51="PASS",BW51="PASS",EV51="PASS",FM51="PASS",GD51="PASS",GU51="PASS"),S51+AI51+BB51+BS51+ER51+FI51+FZ51+GQ51,"")</f>
        <v>#VALUE!</v>
      </c>
      <c r="GX51" s="19" t="e">
        <f aca="false">IF(GW51="","",GW51/4150*100)</f>
        <v>#VALUE!</v>
      </c>
      <c r="GY51" s="39" t="e">
        <f aca="false">IF(HA51="PASS",Ngrade(GX51),"")</f>
        <v>#VALUE!</v>
      </c>
      <c r="GZ51" s="19" t="n">
        <f aca="false">((H51+J51+L51+P51+Z51+AB51+AF51+AQ51+AS51+AU51+AW51+AY51+BA51+BL51+BN51+BP51+BR51+EI51+EM51+EO51+EQ51+EZ51+FB51+FD51+FF51+FH51+FQ51+FS51+FU51+FW51+GH51+GJ51+GL51+GN51)*3+SUM(R51,AD51)*2+SUM(N51,AH51,BJ51,EK51,FY51)*4+SUM(GP51)*6)/132</f>
        <v>0</v>
      </c>
      <c r="HA51" s="19" t="e">
        <f aca="false">IF(GX51="","FAIL","PASS")</f>
        <v>#VALUE!</v>
      </c>
      <c r="HB51" s="19" t="e">
        <f aca="false">STATUS2008(V51,AO51,BH51,EG51,EX51,FO51,GF51,GZ51)</f>
        <v>#VALUE!</v>
      </c>
      <c r="HC51" s="40" t="s">
        <v>71</v>
      </c>
    </row>
    <row r="52" s="8" customFormat="true" ht="21" hidden="false" customHeight="false" outlineLevel="0" collapsed="false">
      <c r="A52" s="25" t="s">
        <v>199</v>
      </c>
      <c r="B52" s="26" t="s">
        <v>200</v>
      </c>
      <c r="C52" s="26" t="s">
        <v>201</v>
      </c>
      <c r="D52" s="41"/>
      <c r="E52" s="28"/>
      <c r="F52" s="42"/>
      <c r="G52" s="30" t="n">
        <v>50</v>
      </c>
      <c r="H52" s="31" t="n">
        <v>1</v>
      </c>
      <c r="I52" s="30" t="n">
        <v>52</v>
      </c>
      <c r="J52" s="31" t="n">
        <v>1.2</v>
      </c>
      <c r="K52" s="30" t="n">
        <v>50</v>
      </c>
      <c r="L52" s="31" t="n">
        <v>1</v>
      </c>
      <c r="M52" s="30" t="n">
        <v>43</v>
      </c>
      <c r="N52" s="31" t="n">
        <v>0</v>
      </c>
      <c r="O52" s="30" t="n">
        <v>63</v>
      </c>
      <c r="P52" s="31" t="n">
        <v>2.2</v>
      </c>
      <c r="Q52" s="30" t="n">
        <v>31</v>
      </c>
      <c r="R52" s="31" t="n">
        <v>2.2</v>
      </c>
      <c r="S52" s="32" t="e">
        <f aca="false">IF(W52="PASS",G52+I52+K52+M52+O52+Q52,"")</f>
        <v>#VALUE!</v>
      </c>
      <c r="T52" s="33" t="e">
        <f aca="false">IF(S52="","",S52/550*100)</f>
        <v>#VALUE!</v>
      </c>
      <c r="U52" s="32" t="e">
        <f aca="false">IF(W52="PASS",Ngrade(T52),"")</f>
        <v>#VALUE!</v>
      </c>
      <c r="V52" s="33" t="n">
        <f aca="false">ROUND(((H52*3)+(J52*3)+(L52*3)+(N52*4)+(P52*3)+(R52*2))/18,2)</f>
        <v>1.14</v>
      </c>
      <c r="W52" s="34" t="e">
        <f aca="false">remarks5(H52,J52,L52,N52,R52,LEFT(G$5,6),LEFT(I$5,6),LEFT(K$5,6),LEFT(M$5,6),LEFT(Q$5,6))</f>
        <v>#VALUE!</v>
      </c>
      <c r="X52" s="34" t="e">
        <f aca="false">STATUS(V52)</f>
        <v>#VALUE!</v>
      </c>
      <c r="Y52" s="30" t="s">
        <v>70</v>
      </c>
      <c r="Z52" s="31" t="n">
        <v>0</v>
      </c>
      <c r="AA52" s="30" t="s">
        <v>70</v>
      </c>
      <c r="AB52" s="31" t="n">
        <v>0</v>
      </c>
      <c r="AC52" s="30" t="s">
        <v>70</v>
      </c>
      <c r="AD52" s="31" t="n">
        <v>0</v>
      </c>
      <c r="AE52" s="30" t="s">
        <v>70</v>
      </c>
      <c r="AF52" s="31" t="n">
        <v>0</v>
      </c>
      <c r="AG52" s="30" t="s">
        <v>70</v>
      </c>
      <c r="AH52" s="31" t="n">
        <v>0</v>
      </c>
      <c r="AI52" s="32" t="e">
        <f aca="false">IF(AM52="PASS",Y52+AA52+AC52+AE52+AG52,"")</f>
        <v>#VALUE!</v>
      </c>
      <c r="AJ52" s="33" t="e">
        <f aca="false">IF(AI52="","",AI52/500*100)</f>
        <v>#VALUE!</v>
      </c>
      <c r="AK52" s="33" t="e">
        <f aca="false">IF(AM52="PASS",Ngrade(AJ52),"")</f>
        <v>#VALUE!</v>
      </c>
      <c r="AL52" s="33" t="n">
        <f aca="false">ROUND(((Z52*3)+(AB52*3)+(AD52*2)+(AF52*3)+(AH52*4))/15,2)</f>
        <v>0</v>
      </c>
      <c r="AM52" s="35" t="e">
        <f aca="false">remarks5(Z52,AB52,AD52,AF52,AH52,LEFT(Y$5,6),LEFT(AA$5,6),LEFT(AC$5,6),LEFT(AE$5,6),LEFT(AG$5,6))</f>
        <v>#VALUE!</v>
      </c>
      <c r="AN52" s="35" t="e">
        <f aca="false">STATUS(AL52)</f>
        <v>#VALUE!</v>
      </c>
      <c r="AO52" s="36" t="n">
        <f aca="false">(SUM(H52,J52,L52,P52,Z52,AB52,AF52)*3+SUM(N52,AH52)*4+SUM(R52,AD52)*2)/33</f>
        <v>0.624242424242424</v>
      </c>
      <c r="AP52" s="30" t="s">
        <v>70</v>
      </c>
      <c r="AQ52" s="31" t="n">
        <v>0</v>
      </c>
      <c r="AR52" s="30" t="s">
        <v>70</v>
      </c>
      <c r="AS52" s="31" t="n">
        <v>0</v>
      </c>
      <c r="AT52" s="30" t="s">
        <v>70</v>
      </c>
      <c r="AU52" s="31" t="n">
        <v>0</v>
      </c>
      <c r="AV52" s="30" t="s">
        <v>70</v>
      </c>
      <c r="AW52" s="31" t="n">
        <v>0</v>
      </c>
      <c r="AX52" s="30" t="s">
        <v>70</v>
      </c>
      <c r="AY52" s="31" t="n">
        <v>0</v>
      </c>
      <c r="AZ52" s="30" t="s">
        <v>70</v>
      </c>
      <c r="BA52" s="31" t="n">
        <v>0</v>
      </c>
      <c r="BB52" s="32" t="e">
        <f aca="false">IF(BF52="PASS",AP52+AR52+AT52+AV52++AX52+AZ52,"")</f>
        <v>#VALUE!</v>
      </c>
      <c r="BC52" s="33" t="e">
        <f aca="false">IF(BB52="","",BB52/600*100)</f>
        <v>#VALUE!</v>
      </c>
      <c r="BD52" s="32" t="e">
        <f aca="false">IF(BF52="PASS",Ngrade(BC52),"")</f>
        <v>#VALUE!</v>
      </c>
      <c r="BE52" s="33" t="n">
        <f aca="false">ROUND(((AQ52*3)+(AS52*3)+(AU52*3)+(AW52*3)+(AY52*3)+(BA52*3))/18,2)</f>
        <v>0</v>
      </c>
      <c r="BF52" s="34" t="e">
        <f aca="false">remarks6($AQ52,$AS52,$AU52,$AW52,$AY52,$BA52,LEFT($AP$5,6),LEFT($AR$5,6),LEFT($AT$5,6),LEFT($AV$5,6),LEFT($AX$5,6),LEFT($AZ$5,6))</f>
        <v>#VALUE!</v>
      </c>
      <c r="BG52" s="34" t="e">
        <f aca="false">STATUS(BE52)</f>
        <v>#VALUE!</v>
      </c>
      <c r="BH52" s="36" t="n">
        <f aca="false">(SUM(H52,J52,L52,P52,Z52,AB52,AF52,AQ52,AS52,AU52,AW52,AY52,BA52)*3+SUM(N52,AH52)*4+SUM(R52,AD52)*2)/51</f>
        <v>0.403921568627451</v>
      </c>
      <c r="BI52" s="30" t="s">
        <v>70</v>
      </c>
      <c r="BJ52" s="31" t="n">
        <v>0</v>
      </c>
      <c r="BK52" s="30" t="s">
        <v>70</v>
      </c>
      <c r="BL52" s="31" t="n">
        <v>0</v>
      </c>
      <c r="BM52" s="30" t="s">
        <v>70</v>
      </c>
      <c r="BN52" s="31" t="n">
        <v>0</v>
      </c>
      <c r="BO52" s="30" t="s">
        <v>70</v>
      </c>
      <c r="BP52" s="31" t="n">
        <v>0</v>
      </c>
      <c r="BQ52" s="30" t="s">
        <v>70</v>
      </c>
      <c r="BR52" s="31" t="n">
        <v>0</v>
      </c>
      <c r="BS52" s="32" t="e">
        <f aca="false">IF(BW52="PASS",BI52+BK52+BM52+BO52+BQ52,"")</f>
        <v>#VALUE!</v>
      </c>
      <c r="BT52" s="33" t="e">
        <f aca="false">IF(BS52="","",BS52/500*100)</f>
        <v>#VALUE!</v>
      </c>
      <c r="BU52" s="32" t="e">
        <f aca="false">IF(BW52="PASS",Ngrade(BT52),"")</f>
        <v>#VALUE!</v>
      </c>
      <c r="BV52" s="33" t="n">
        <f aca="false">ROUND(((BJ52*4)+(BL52*3)+(BN52*3)+(BP52*3)+(BR52*3))/16,2)</f>
        <v>0</v>
      </c>
      <c r="BW52" s="34" t="e">
        <f aca="false">remarks5(BJ52,BL52,BN52,BP52,BR52,LEFT(BI$5,6),LEFT(BK$5,6),LEFT(BM$5,6),LEFT(BO$5,6),LEFT(BQ$5,6))</f>
        <v>#VALUE!</v>
      </c>
      <c r="BX52" s="30"/>
      <c r="BY52" s="31"/>
      <c r="BZ52" s="30"/>
      <c r="CA52" s="31"/>
      <c r="CB52" s="30"/>
      <c r="CC52" s="31"/>
      <c r="CD52" s="30"/>
      <c r="CE52" s="31"/>
      <c r="CF52" s="30"/>
      <c r="CG52" s="31"/>
      <c r="CH52" s="30"/>
      <c r="CI52" s="31"/>
      <c r="CJ52" s="32" t="e">
        <f aca="false">IF(CN52="PASS",BX52+BZ52+CB52+CD52+CF52+CH52,"")</f>
        <v>#REF!</v>
      </c>
      <c r="CK52" s="37" t="e">
        <f aca="false">IF(CJ52="","",CJ52/600*100)</f>
        <v>#REF!</v>
      </c>
      <c r="CL52" s="32" t="e">
        <f aca="false">IF(CN52="PASS",Ngrade(CK52),"")</f>
        <v>#REF!</v>
      </c>
      <c r="CM52" s="33" t="e">
        <f aca="false">IF(CJ52="","",((BY52)*3+(CA52)*3+(CC52)*3+(CE52)*3+(CG52)*3+(CI52)*3)/18)</f>
        <v>#REF!</v>
      </c>
      <c r="CN52" s="34" t="e">
        <f aca="false">remarks6(BY52,CA52,CC52,CE52,CG52,CI52,LEFT($G$5,6),LEFT($I$5,6),LEFT($K$5,6),LEFT($M$5,6),LEFT($O$5,6),LEFT(#REF!,6))</f>
        <v>#REF!</v>
      </c>
      <c r="CO52" s="30"/>
      <c r="CP52" s="31"/>
      <c r="CQ52" s="30"/>
      <c r="CR52" s="31"/>
      <c r="CS52" s="30"/>
      <c r="CT52" s="31"/>
      <c r="CU52" s="30"/>
      <c r="CV52" s="31"/>
      <c r="CW52" s="30"/>
      <c r="CX52" s="31"/>
      <c r="CY52" s="32" t="e">
        <f aca="false">IF(DC52="PASS",CO52+CQ52+CS52+CU52+CW52,"")</f>
        <v>#VALUE!</v>
      </c>
      <c r="CZ52" s="37" t="e">
        <f aca="false">IF(CY52="","",CY52/500*100)</f>
        <v>#VALUE!</v>
      </c>
      <c r="DA52" s="32" t="e">
        <f aca="false">IF(DC52="PASS",Ngrade(CZ52),"")</f>
        <v>#VALUE!</v>
      </c>
      <c r="DB52" s="33" t="e">
        <f aca="false">IF(CY52="","",((CP52)*3+(CR52)*3+(CT52)*3+(CV52)*3+(CX52)*3)/15)</f>
        <v>#VALUE!</v>
      </c>
      <c r="DC52" s="34" t="e">
        <f aca="false">remarks5(CP52,CR52,CT52,CV52,CX52,LEFT(CO$5,6),LEFT(CQ$5,6),LEFT(CS$5,6),LEFT(CU$5,6),LEFT(CW$5,6))</f>
        <v>#VALUE!</v>
      </c>
      <c r="DD52" s="30"/>
      <c r="DE52" s="31"/>
      <c r="DF52" s="30"/>
      <c r="DG52" s="31"/>
      <c r="DH52" s="30"/>
      <c r="DI52" s="31"/>
      <c r="DJ52" s="30"/>
      <c r="DK52" s="31"/>
      <c r="DL52" s="32" t="e">
        <f aca="false">IF(DP52="PASS",DD52+DF52+DH52+DJ52,"")</f>
        <v>#VALUE!</v>
      </c>
      <c r="DM52" s="37" t="e">
        <f aca="false">IF(DL52="","",DL52/400*100)</f>
        <v>#VALUE!</v>
      </c>
      <c r="DN52" s="32" t="e">
        <f aca="false">IF(DP52="PASS",Ngrade(DM52),"")</f>
        <v>#VALUE!</v>
      </c>
      <c r="DO52" s="33" t="e">
        <f aca="false">IF(DL52="","",((DE52)*3+(DG52)*3+(DI52)*3+(DK52)*3)/12)</f>
        <v>#VALUE!</v>
      </c>
      <c r="DP52" s="34" t="e">
        <f aca="false">remark4(DE52,DG52,DI52,DK52,LEFT(DD$5,6),LEFT(DF$5,6),LEFT(DH$5,6),LEFT(DJ$5,6))</f>
        <v>#VALUE!</v>
      </c>
      <c r="DQ52" s="30"/>
      <c r="DR52" s="31"/>
      <c r="DS52" s="30"/>
      <c r="DT52" s="31"/>
      <c r="DU52" s="30"/>
      <c r="DV52" s="31"/>
      <c r="DW52" s="30"/>
      <c r="DX52" s="31"/>
      <c r="DY52" s="30"/>
      <c r="DZ52" s="31"/>
      <c r="EA52" s="32" t="e">
        <f aca="false">IF(EE52="PASS",DQ52+DS52+DU52+DW52+DY52,"")</f>
        <v>#VALUE!</v>
      </c>
      <c r="EB52" s="37" t="e">
        <f aca="false">IF(EA52="","",EA52/500*100)</f>
        <v>#VALUE!</v>
      </c>
      <c r="EC52" s="32" t="e">
        <f aca="false">IF(EE52="PASS",Ngrade(EB52),"")</f>
        <v>#VALUE!</v>
      </c>
      <c r="ED52" s="33" t="e">
        <f aca="false">IF(EA52="","",((DR52)*3+(DT52)*3+(DV52)*3+(DX52)*3+(DZ52)*6)/18)</f>
        <v>#VALUE!</v>
      </c>
      <c r="EE52" s="34" t="e">
        <f aca="false">remarks5(DR52,DT52,DV52,DX52,DZ52,LEFT(DQ$5,6),LEFT(DS$5,6),LEFT(DU$5,6),LEFT(DW$5,6),LEFT(DY$5,6))</f>
        <v>#VALUE!</v>
      </c>
      <c r="EF52" s="34" t="e">
        <f aca="false">STATUS(BV52)</f>
        <v>#VALUE!</v>
      </c>
      <c r="EG52" s="36" t="n">
        <f aca="false">(SUM(H52,J52,L52,P52,Z52,AB52,AF52,AQ52,AS52,AU52,AW52,AY52,BA52,BL52,BN52,BP52,BR52)*3+SUM(N52,AH52,BJ52)*4+SUM(R52,AD52)*2)/67</f>
        <v>0.307462686567164</v>
      </c>
      <c r="EH52" s="30" t="s">
        <v>70</v>
      </c>
      <c r="EI52" s="31" t="n">
        <v>0</v>
      </c>
      <c r="EJ52" s="30" t="s">
        <v>70</v>
      </c>
      <c r="EK52" s="31" t="n">
        <v>0</v>
      </c>
      <c r="EL52" s="30" t="s">
        <v>70</v>
      </c>
      <c r="EM52" s="31" t="n">
        <v>0</v>
      </c>
      <c r="EN52" s="30" t="s">
        <v>70</v>
      </c>
      <c r="EO52" s="31" t="n">
        <v>0</v>
      </c>
      <c r="EP52" s="30" t="s">
        <v>70</v>
      </c>
      <c r="EQ52" s="31" t="n">
        <v>0</v>
      </c>
      <c r="ER52" s="32" t="e">
        <f aca="false">IF(EV52="PASS",EH52+EJ52+EL52+EN52+EP52,"")</f>
        <v>#VALUE!</v>
      </c>
      <c r="ES52" s="33" t="e">
        <f aca="false">IF(ER52="","",ER52/500*100)</f>
        <v>#VALUE!</v>
      </c>
      <c r="ET52" s="32" t="e">
        <f aca="false">IF(EV52="PASS",Ngrade(ES52),"")</f>
        <v>#VALUE!</v>
      </c>
      <c r="EU52" s="33" t="n">
        <f aca="false">ROUND(((EI52*3)+(EK52*4)+(EM52*3)+(EO52*3)+(EQ52*3))/16,2)</f>
        <v>0</v>
      </c>
      <c r="EV52" s="34" t="e">
        <f aca="false">remarks5(EI52,EK52,EM52,EO52,EQ52,LEFT(EH$5,6),LEFT(EJ$5,6),LEFT(EL$5,6),LEFT(EN$5,6),LEFT(EP$5,6))</f>
        <v>#VALUE!</v>
      </c>
      <c r="EW52" s="38" t="e">
        <f aca="false">STATUS(EU52)</f>
        <v>#VALUE!</v>
      </c>
      <c r="EX52" s="36" t="n">
        <f aca="false">((H52+J52+L52+P52+Z52+AB52+AF52+AQ52+AS52+AU52+AW52+AY52+BA52+BL52+BN52+BP52+BR52+EI52+EM52+EO52+EQ52)*3+SUM(R52,AD52)*2+SUM(N52,AH52,BJ52,EK52)*4)/83</f>
        <v>0.248192771084337</v>
      </c>
      <c r="EY52" s="30" t="s">
        <v>70</v>
      </c>
      <c r="EZ52" s="31" t="n">
        <v>0</v>
      </c>
      <c r="FA52" s="30" t="s">
        <v>70</v>
      </c>
      <c r="FB52" s="31" t="n">
        <v>0</v>
      </c>
      <c r="FC52" s="30" t="s">
        <v>70</v>
      </c>
      <c r="FD52" s="31" t="n">
        <v>0</v>
      </c>
      <c r="FE52" s="30" t="s">
        <v>70</v>
      </c>
      <c r="FF52" s="31" t="n">
        <v>0</v>
      </c>
      <c r="FG52" s="30" t="s">
        <v>70</v>
      </c>
      <c r="FH52" s="31" t="n">
        <v>0</v>
      </c>
      <c r="FI52" s="32" t="e">
        <f aca="false">IF(FM52="PASS",EY52+FA52+FC52+FE52+FG52,"")</f>
        <v>#VALUE!</v>
      </c>
      <c r="FJ52" s="33" t="e">
        <f aca="false">IF(FI52="","",FI52/500*100)</f>
        <v>#VALUE!</v>
      </c>
      <c r="FK52" s="32" t="e">
        <f aca="false">IF(FM52="PASS",Ngrade(FJ52),"")</f>
        <v>#VALUE!</v>
      </c>
      <c r="FL52" s="33" t="n">
        <f aca="false">ROUND(((EZ52*3)+(FB52*3)+(FD52*3)+(FF52*3)+(FH52*3))/15,2)</f>
        <v>0</v>
      </c>
      <c r="FM52" s="34" t="e">
        <f aca="false">remarks5(EZ52,FB52,FD52,FF52,FH52,LEFT(EY$5,6),LEFT(FA$5,6),LEFT(FC$5,6),LEFT(FE$5,6),LEFT(FG$5,6))</f>
        <v>#VALUE!</v>
      </c>
      <c r="FN52" s="38" t="e">
        <f aca="false">STATUS(FL52)</f>
        <v>#VALUE!</v>
      </c>
      <c r="FO52" s="36" t="n">
        <f aca="false">((H52+J52+L52+P52+Z52+AB52+AF52+AQ52+AS52+AU52+AW52+AY52+BA52+BL52+BN52+BP52+BR52+EI52+EM52+EO52+EQ52+EZ52+FB52+FD52+FF52+FH52)*3+SUM(R52,AD52)*2+SUM(N52,AH52,BJ52,EK52)*4)/98</f>
        <v>0.210204081632653</v>
      </c>
      <c r="FP52" s="30" t="s">
        <v>70</v>
      </c>
      <c r="FQ52" s="31" t="n">
        <v>0</v>
      </c>
      <c r="FR52" s="30" t="s">
        <v>70</v>
      </c>
      <c r="FS52" s="31" t="n">
        <v>0</v>
      </c>
      <c r="FT52" s="30" t="s">
        <v>70</v>
      </c>
      <c r="FU52" s="31" t="n">
        <v>0</v>
      </c>
      <c r="FV52" s="30" t="s">
        <v>70</v>
      </c>
      <c r="FW52" s="31" t="n">
        <v>0</v>
      </c>
      <c r="FX52" s="30" t="s">
        <v>70</v>
      </c>
      <c r="FY52" s="31" t="n">
        <v>0</v>
      </c>
      <c r="FZ52" s="32" t="e">
        <f aca="false">IF(GD52="PASS",FP52+FR52+FT52+FV52+FX52,"")</f>
        <v>#VALUE!</v>
      </c>
      <c r="GA52" s="33" t="e">
        <f aca="false">IF(FZ52="","",FZ52/500*100)</f>
        <v>#VALUE!</v>
      </c>
      <c r="GB52" s="32" t="e">
        <f aca="false">IF(GD52="PASS",Ngrade(GA52),"")</f>
        <v>#VALUE!</v>
      </c>
      <c r="GC52" s="33" t="n">
        <f aca="false">ROUND(((FQ52*3)+(FS52*3)+(FU52*3)+(FW52*3)+(FY52*4))/16,2)</f>
        <v>0</v>
      </c>
      <c r="GD52" s="34" t="e">
        <f aca="false">remarks5(FQ52,FS52,FU52,FW52,FY52,LEFT(FP$5,6),LEFT(FR$5,6),LEFT(FT$5,6),LEFT(FV$5,6),LEFT(FX$5,6))</f>
        <v>#VALUE!</v>
      </c>
      <c r="GE52" s="38" t="e">
        <f aca="false">STATUS(GC52)</f>
        <v>#VALUE!</v>
      </c>
      <c r="GF52" s="36" t="n">
        <f aca="false">((H52+J52+L52+P52+Z52+AB52+AF52+AQ52+AS52+AU52+AW52+AY52+BA52+BL52+BN52+BP52+BR52+EI52+EM52+EO52+EQ52+EZ52+FB52+FD52+FF52+FH52+FQ52+FS52+FU52+FW52)*3+SUM(R52,AD52)*2+SUM(N52,AH52,BJ52,EK52,FY52)*4)/114</f>
        <v>0.180701754385965</v>
      </c>
      <c r="GG52" s="30" t="s">
        <v>70</v>
      </c>
      <c r="GH52" s="31" t="n">
        <v>0</v>
      </c>
      <c r="GI52" s="30" t="s">
        <v>70</v>
      </c>
      <c r="GJ52" s="31" t="n">
        <v>0</v>
      </c>
      <c r="GK52" s="30" t="s">
        <v>70</v>
      </c>
      <c r="GL52" s="31" t="n">
        <v>0</v>
      </c>
      <c r="GM52" s="30" t="s">
        <v>70</v>
      </c>
      <c r="GN52" s="31" t="n">
        <v>0</v>
      </c>
      <c r="GO52" s="30" t="s">
        <v>70</v>
      </c>
      <c r="GP52" s="31" t="n">
        <v>0</v>
      </c>
      <c r="GQ52" s="32" t="e">
        <f aca="false">IF(GU52="PASS",GG52+GI52+GK52+GM52+GO52,"")</f>
        <v>#VALUE!</v>
      </c>
      <c r="GR52" s="33" t="e">
        <f aca="false">IF(GQ52="","",GQ52/500*100)</f>
        <v>#VALUE!</v>
      </c>
      <c r="GS52" s="32" t="e">
        <f aca="false">IF(GU52="PASS",Ngrade(GR52),"")</f>
        <v>#VALUE!</v>
      </c>
      <c r="GT52" s="33" t="n">
        <f aca="false">ROUND(((GH52*3)+(GJ52*3)+(GL52*3)+(GN52*3)+(GP52*6))/18,2)</f>
        <v>0</v>
      </c>
      <c r="GU52" s="34" t="e">
        <f aca="false">remarks5(GH52,GJ52,GL52,GN52,GP52,LEFT(GG$5,6),LEFT(GI$5,6),LEFT(GK$5,6),LEFT(GM$5,6),LEFT(GO$5,6))</f>
        <v>#VALUE!</v>
      </c>
      <c r="GV52" s="38" t="e">
        <f aca="false">STATUS(GT52)</f>
        <v>#VALUE!</v>
      </c>
      <c r="GW52" s="39" t="e">
        <f aca="false">IF(AND(W52="PASS",AM52="PASS",BF52="PASS",BW52="PASS",EV52="PASS",FM52="PASS",GD52="PASS",GU52="PASS"),S52+AI52+BB52+BS52+ER52+FI52+FZ52+GQ52,"")</f>
        <v>#VALUE!</v>
      </c>
      <c r="GX52" s="19" t="e">
        <f aca="false">IF(GW52="","",GW52/4150*100)</f>
        <v>#VALUE!</v>
      </c>
      <c r="GY52" s="39" t="e">
        <f aca="false">IF(HA52="PASS",Ngrade(GX52),"")</f>
        <v>#VALUE!</v>
      </c>
      <c r="GZ52" s="19" t="n">
        <f aca="false">((H52+J52+L52+P52+Z52+AB52+AF52+AQ52+AS52+AU52+AW52+AY52+BA52+BL52+BN52+BP52+BR52+EI52+EM52+EO52+EQ52+EZ52+FB52+FD52+FF52+FH52+FQ52+FS52+FU52+FW52+GH52+GJ52+GL52+GN52)*3+SUM(R52,AD52)*2+SUM(N52,AH52,BJ52,EK52,FY52)*4+SUM(GP52)*6)/132</f>
        <v>0.156060606060606</v>
      </c>
      <c r="HA52" s="19" t="e">
        <f aca="false">IF(GX52="","FAIL","PASS")</f>
        <v>#VALUE!</v>
      </c>
      <c r="HB52" s="19" t="e">
        <f aca="false">STATUS2008(V52,AO52,BH52,EG52,EX52,FO52,GF52,GZ52)</f>
        <v>#VALUE!</v>
      </c>
      <c r="HC52" s="40" t="s">
        <v>71</v>
      </c>
    </row>
    <row r="53" s="8" customFormat="true" ht="21" hidden="false" customHeight="false" outlineLevel="0" collapsed="false">
      <c r="A53" s="25" t="s">
        <v>202</v>
      </c>
      <c r="B53" s="26" t="s">
        <v>203</v>
      </c>
      <c r="C53" s="26" t="s">
        <v>204</v>
      </c>
      <c r="D53" s="41"/>
      <c r="E53" s="28"/>
      <c r="F53" s="42"/>
      <c r="G53" s="30" t="n">
        <v>50</v>
      </c>
      <c r="H53" s="31" t="n">
        <v>1</v>
      </c>
      <c r="I53" s="30" t="n">
        <v>31</v>
      </c>
      <c r="J53" s="31" t="n">
        <v>0</v>
      </c>
      <c r="K53" s="30" t="n">
        <v>50</v>
      </c>
      <c r="L53" s="31" t="n">
        <v>1</v>
      </c>
      <c r="M53" s="30" t="n">
        <v>43</v>
      </c>
      <c r="N53" s="31" t="n">
        <v>0</v>
      </c>
      <c r="O53" s="30" t="n">
        <v>47</v>
      </c>
      <c r="P53" s="31" t="n">
        <v>0</v>
      </c>
      <c r="Q53" s="30" t="n">
        <v>35</v>
      </c>
      <c r="R53" s="31" t="n">
        <v>2.8</v>
      </c>
      <c r="S53" s="32" t="e">
        <f aca="false">IF(W53="PASS",G53+I53+K53+M53+O53+Q53,"")</f>
        <v>#VALUE!</v>
      </c>
      <c r="T53" s="33" t="e">
        <f aca="false">IF(S53="","",S53/550*100)</f>
        <v>#VALUE!</v>
      </c>
      <c r="U53" s="32" t="e">
        <f aca="false">IF(W53="PASS",Ngrade(T53),"")</f>
        <v>#VALUE!</v>
      </c>
      <c r="V53" s="33" t="n">
        <f aca="false">ROUND(((H53*3)+(J53*3)+(L53*3)+(N53*4)+(P53*3)+(R53*2))/18,2)</f>
        <v>0.64</v>
      </c>
      <c r="W53" s="34" t="e">
        <f aca="false">remarks5(H53,J53,L53,N53,R53,LEFT(G$5,6),LEFT(I$5,6),LEFT(K$5,6),LEFT(M$5,6),LEFT(Q$5,6))</f>
        <v>#VALUE!</v>
      </c>
      <c r="X53" s="34" t="e">
        <f aca="false">STATUS(V53)</f>
        <v>#VALUE!</v>
      </c>
      <c r="Y53" s="30" t="s">
        <v>70</v>
      </c>
      <c r="Z53" s="31" t="n">
        <v>0</v>
      </c>
      <c r="AA53" s="30" t="s">
        <v>70</v>
      </c>
      <c r="AB53" s="31" t="n">
        <v>0</v>
      </c>
      <c r="AC53" s="30" t="s">
        <v>70</v>
      </c>
      <c r="AD53" s="31" t="n">
        <v>0</v>
      </c>
      <c r="AE53" s="30" t="s">
        <v>70</v>
      </c>
      <c r="AF53" s="31" t="n">
        <v>0</v>
      </c>
      <c r="AG53" s="30" t="s">
        <v>70</v>
      </c>
      <c r="AH53" s="31" t="n">
        <v>0</v>
      </c>
      <c r="AI53" s="32" t="e">
        <f aca="false">IF(AM53="PASS",Y53+AA53+AC53+AE53+AG53,"")</f>
        <v>#VALUE!</v>
      </c>
      <c r="AJ53" s="33" t="e">
        <f aca="false">IF(AI53="","",AI53/500*100)</f>
        <v>#VALUE!</v>
      </c>
      <c r="AK53" s="33" t="e">
        <f aca="false">IF(AM53="PASS",Ngrade(AJ53),"")</f>
        <v>#VALUE!</v>
      </c>
      <c r="AL53" s="33" t="n">
        <f aca="false">ROUND(((Z53*3)+(AB53*3)+(AD53*2)+(AF53*3)+(AH53*4))/15,2)</f>
        <v>0</v>
      </c>
      <c r="AM53" s="35" t="e">
        <f aca="false">remarks5(Z53,AB53,AD53,AF53,AH53,LEFT(Y$5,6),LEFT(AA$5,6),LEFT(AC$5,6),LEFT(AE$5,6),LEFT(AG$5,6))</f>
        <v>#VALUE!</v>
      </c>
      <c r="AN53" s="35" t="e">
        <f aca="false">STATUS(AL53)</f>
        <v>#VALUE!</v>
      </c>
      <c r="AO53" s="36" t="n">
        <f aca="false">(SUM(H53,J53,L53,P53,Z53,AB53,AF53)*3+SUM(N53,AH53)*4+SUM(R53,AD53)*2)/33</f>
        <v>0.351515151515151</v>
      </c>
      <c r="AP53" s="30" t="s">
        <v>70</v>
      </c>
      <c r="AQ53" s="31" t="n">
        <v>0</v>
      </c>
      <c r="AR53" s="30" t="s">
        <v>70</v>
      </c>
      <c r="AS53" s="31" t="n">
        <v>0</v>
      </c>
      <c r="AT53" s="30" t="s">
        <v>70</v>
      </c>
      <c r="AU53" s="31" t="n">
        <v>0</v>
      </c>
      <c r="AV53" s="30" t="s">
        <v>70</v>
      </c>
      <c r="AW53" s="31" t="n">
        <v>0</v>
      </c>
      <c r="AX53" s="30" t="s">
        <v>70</v>
      </c>
      <c r="AY53" s="31" t="n">
        <v>0</v>
      </c>
      <c r="AZ53" s="30" t="s">
        <v>70</v>
      </c>
      <c r="BA53" s="31" t="n">
        <v>0</v>
      </c>
      <c r="BB53" s="32" t="e">
        <f aca="false">IF(BF53="PASS",AP53+AR53+AT53+AV53++AX53+AZ53,"")</f>
        <v>#VALUE!</v>
      </c>
      <c r="BC53" s="33" t="e">
        <f aca="false">IF(BB53="","",BB53/600*100)</f>
        <v>#VALUE!</v>
      </c>
      <c r="BD53" s="32" t="e">
        <f aca="false">IF(BF53="PASS",Ngrade(BC53),"")</f>
        <v>#VALUE!</v>
      </c>
      <c r="BE53" s="33" t="n">
        <f aca="false">ROUND(((AQ53*3)+(AS53*3)+(AU53*3)+(AW53*3)+(AY53*3)+(BA53*3))/18,2)</f>
        <v>0</v>
      </c>
      <c r="BF53" s="34" t="e">
        <f aca="false">remarks6($AQ53,$AS53,$AU53,$AW53,$AY53,$BA53,LEFT($AP$5,6),LEFT($AR$5,6),LEFT($AT$5,6),LEFT($AV$5,6),LEFT($AX$5,6),LEFT($AZ$5,6))</f>
        <v>#VALUE!</v>
      </c>
      <c r="BG53" s="34" t="e">
        <f aca="false">STATUS(BE53)</f>
        <v>#VALUE!</v>
      </c>
      <c r="BH53" s="36" t="n">
        <f aca="false">(SUM(H53,J53,L53,P53,Z53,AB53,AF53,AQ53,AS53,AU53,AW53,AY53,BA53)*3+SUM(N53,AH53)*4+SUM(R53,AD53)*2)/51</f>
        <v>0.227450980392157</v>
      </c>
      <c r="BI53" s="30" t="s">
        <v>70</v>
      </c>
      <c r="BJ53" s="31" t="n">
        <v>0</v>
      </c>
      <c r="BK53" s="30" t="s">
        <v>70</v>
      </c>
      <c r="BL53" s="31" t="n">
        <v>0</v>
      </c>
      <c r="BM53" s="30" t="s">
        <v>70</v>
      </c>
      <c r="BN53" s="31" t="n">
        <v>0</v>
      </c>
      <c r="BO53" s="30" t="s">
        <v>70</v>
      </c>
      <c r="BP53" s="31" t="n">
        <v>0</v>
      </c>
      <c r="BQ53" s="30" t="s">
        <v>70</v>
      </c>
      <c r="BR53" s="31" t="n">
        <v>0</v>
      </c>
      <c r="BS53" s="32" t="e">
        <f aca="false">IF(BW53="PASS",BI53+BK53+BM53+BO53+BQ53,"")</f>
        <v>#VALUE!</v>
      </c>
      <c r="BT53" s="33" t="e">
        <f aca="false">IF(BS53="","",BS53/500*100)</f>
        <v>#VALUE!</v>
      </c>
      <c r="BU53" s="32" t="e">
        <f aca="false">IF(BW53="PASS",Ngrade(BT53),"")</f>
        <v>#VALUE!</v>
      </c>
      <c r="BV53" s="33" t="n">
        <f aca="false">ROUND(((BJ53*4)+(BL53*3)+(BN53*3)+(BP53*3)+(BR53*3))/16,2)</f>
        <v>0</v>
      </c>
      <c r="BW53" s="34" t="e">
        <f aca="false">remarks5(BJ53,BL53,BN53,BP53,BR53,LEFT(BI$5,6),LEFT(BK$5,6),LEFT(BM$5,6),LEFT(BO$5,6),LEFT(BQ$5,6))</f>
        <v>#VALUE!</v>
      </c>
      <c r="BX53" s="30"/>
      <c r="BY53" s="31"/>
      <c r="BZ53" s="30"/>
      <c r="CA53" s="31"/>
      <c r="CB53" s="30"/>
      <c r="CC53" s="31"/>
      <c r="CD53" s="30"/>
      <c r="CE53" s="31"/>
      <c r="CF53" s="30"/>
      <c r="CG53" s="31"/>
      <c r="CH53" s="30"/>
      <c r="CI53" s="31"/>
      <c r="CJ53" s="32" t="e">
        <f aca="false">IF(CN53="PASS",BX53+BZ53+CB53+CD53+CF53+CH53,"")</f>
        <v>#REF!</v>
      </c>
      <c r="CK53" s="37" t="e">
        <f aca="false">IF(CJ53="","",CJ53/600*100)</f>
        <v>#REF!</v>
      </c>
      <c r="CL53" s="32" t="e">
        <f aca="false">IF(CN53="PASS",Ngrade(CK53),"")</f>
        <v>#REF!</v>
      </c>
      <c r="CM53" s="33" t="e">
        <f aca="false">IF(CJ53="","",((BY53)*3+(CA53)*3+(CC53)*3+(CE53)*3+(CG53)*3+(CI53)*3)/18)</f>
        <v>#REF!</v>
      </c>
      <c r="CN53" s="34" t="e">
        <f aca="false">remarks6(BY53,CA53,CC53,CE53,CG53,CI53,LEFT($G$5,6),LEFT($I$5,6),LEFT($K$5,6),LEFT($M$5,6),LEFT($O$5,6),LEFT(#REF!,6))</f>
        <v>#REF!</v>
      </c>
      <c r="CO53" s="30"/>
      <c r="CP53" s="31"/>
      <c r="CQ53" s="30"/>
      <c r="CR53" s="31"/>
      <c r="CS53" s="30"/>
      <c r="CT53" s="31"/>
      <c r="CU53" s="30"/>
      <c r="CV53" s="31"/>
      <c r="CW53" s="30"/>
      <c r="CX53" s="31"/>
      <c r="CY53" s="32" t="e">
        <f aca="false">IF(DC53="PASS",CO53+CQ53+CS53+CU53+CW53,"")</f>
        <v>#VALUE!</v>
      </c>
      <c r="CZ53" s="37" t="e">
        <f aca="false">IF(CY53="","",CY53/500*100)</f>
        <v>#VALUE!</v>
      </c>
      <c r="DA53" s="32" t="e">
        <f aca="false">IF(DC53="PASS",Ngrade(CZ53),"")</f>
        <v>#VALUE!</v>
      </c>
      <c r="DB53" s="33" t="e">
        <f aca="false">IF(CY53="","",((CP53)*3+(CR53)*3+(CT53)*3+(CV53)*3+(CX53)*3)/15)</f>
        <v>#VALUE!</v>
      </c>
      <c r="DC53" s="34" t="e">
        <f aca="false">remarks5(CP53,CR53,CT53,CV53,CX53,LEFT(CO$5,6),LEFT(CQ$5,6),LEFT(CS$5,6),LEFT(CU$5,6),LEFT(CW$5,6))</f>
        <v>#VALUE!</v>
      </c>
      <c r="DD53" s="30"/>
      <c r="DE53" s="31"/>
      <c r="DF53" s="30"/>
      <c r="DG53" s="31"/>
      <c r="DH53" s="30"/>
      <c r="DI53" s="31"/>
      <c r="DJ53" s="30"/>
      <c r="DK53" s="31"/>
      <c r="DL53" s="32" t="e">
        <f aca="false">IF(DP53="PASS",DD53+DF53+DH53+DJ53,"")</f>
        <v>#VALUE!</v>
      </c>
      <c r="DM53" s="37" t="e">
        <f aca="false">IF(DL53="","",DL53/400*100)</f>
        <v>#VALUE!</v>
      </c>
      <c r="DN53" s="32" t="e">
        <f aca="false">IF(DP53="PASS",Ngrade(DM53),"")</f>
        <v>#VALUE!</v>
      </c>
      <c r="DO53" s="33" t="e">
        <f aca="false">IF(DL53="","",((DE53)*3+(DG53)*3+(DI53)*3+(DK53)*3)/12)</f>
        <v>#VALUE!</v>
      </c>
      <c r="DP53" s="34" t="e">
        <f aca="false">remark4(DE53,DG53,DI53,DK53,LEFT(DD$5,6),LEFT(DF$5,6),LEFT(DH$5,6),LEFT(DJ$5,6))</f>
        <v>#VALUE!</v>
      </c>
      <c r="DQ53" s="30"/>
      <c r="DR53" s="31"/>
      <c r="DS53" s="30"/>
      <c r="DT53" s="31"/>
      <c r="DU53" s="30"/>
      <c r="DV53" s="31"/>
      <c r="DW53" s="30"/>
      <c r="DX53" s="31"/>
      <c r="DY53" s="30"/>
      <c r="DZ53" s="31"/>
      <c r="EA53" s="32" t="e">
        <f aca="false">IF(EE53="PASS",DQ53+DS53+DU53+DW53+DY53,"")</f>
        <v>#VALUE!</v>
      </c>
      <c r="EB53" s="37" t="e">
        <f aca="false">IF(EA53="","",EA53/500*100)</f>
        <v>#VALUE!</v>
      </c>
      <c r="EC53" s="32" t="e">
        <f aca="false">IF(EE53="PASS",Ngrade(EB53),"")</f>
        <v>#VALUE!</v>
      </c>
      <c r="ED53" s="33" t="e">
        <f aca="false">IF(EA53="","",((DR53)*3+(DT53)*3+(DV53)*3+(DX53)*3+(DZ53)*6)/18)</f>
        <v>#VALUE!</v>
      </c>
      <c r="EE53" s="34" t="e">
        <f aca="false">remarks5(DR53,DT53,DV53,DX53,DZ53,LEFT(DQ$5,6),LEFT(DS$5,6),LEFT(DU$5,6),LEFT(DW$5,6),LEFT(DY$5,6))</f>
        <v>#VALUE!</v>
      </c>
      <c r="EF53" s="34" t="e">
        <f aca="false">STATUS(BV53)</f>
        <v>#VALUE!</v>
      </c>
      <c r="EG53" s="36" t="n">
        <f aca="false">(SUM(H53,J53,L53,P53,Z53,AB53,AF53,AQ53,AS53,AU53,AW53,AY53,BA53,BL53,BN53,BP53,BR53)*3+SUM(N53,AH53,BJ53)*4+SUM(R53,AD53)*2)/67</f>
        <v>0.173134328358209</v>
      </c>
      <c r="EH53" s="30" t="s">
        <v>70</v>
      </c>
      <c r="EI53" s="31" t="n">
        <v>0</v>
      </c>
      <c r="EJ53" s="30" t="s">
        <v>70</v>
      </c>
      <c r="EK53" s="31" t="n">
        <v>0</v>
      </c>
      <c r="EL53" s="30" t="s">
        <v>70</v>
      </c>
      <c r="EM53" s="31" t="n">
        <v>0</v>
      </c>
      <c r="EN53" s="30" t="s">
        <v>70</v>
      </c>
      <c r="EO53" s="31" t="n">
        <v>0</v>
      </c>
      <c r="EP53" s="30" t="s">
        <v>70</v>
      </c>
      <c r="EQ53" s="31" t="n">
        <v>0</v>
      </c>
      <c r="ER53" s="32" t="e">
        <f aca="false">IF(EV53="PASS",EH53+EJ53+EL53+EN53+EP53,"")</f>
        <v>#VALUE!</v>
      </c>
      <c r="ES53" s="33" t="e">
        <f aca="false">IF(ER53="","",ER53/500*100)</f>
        <v>#VALUE!</v>
      </c>
      <c r="ET53" s="32" t="e">
        <f aca="false">IF(EV53="PASS",Ngrade(ES53),"")</f>
        <v>#VALUE!</v>
      </c>
      <c r="EU53" s="33" t="n">
        <f aca="false">ROUND(((EI53*3)+(EK53*4)+(EM53*3)+(EO53*3)+(EQ53*3))/16,2)</f>
        <v>0</v>
      </c>
      <c r="EV53" s="34" t="e">
        <f aca="false">remarks5(EI53,EK53,EM53,EO53,EQ53,LEFT(EH$5,6),LEFT(EJ$5,6),LEFT(EL$5,6),LEFT(EN$5,6),LEFT(EP$5,6))</f>
        <v>#VALUE!</v>
      </c>
      <c r="EW53" s="38" t="e">
        <f aca="false">STATUS(EU53)</f>
        <v>#VALUE!</v>
      </c>
      <c r="EX53" s="36" t="n">
        <f aca="false">((H53+J53+L53+P53+Z53+AB53+AF53+AQ53+AS53+AU53+AW53+AY53+BA53+BL53+BN53+BP53+BR53+EI53+EM53+EO53+EQ53)*3+SUM(R53,AD53)*2+SUM(N53,AH53,BJ53,EK53)*4)/83</f>
        <v>0.139759036144578</v>
      </c>
      <c r="EY53" s="30" t="s">
        <v>70</v>
      </c>
      <c r="EZ53" s="31" t="n">
        <v>0</v>
      </c>
      <c r="FA53" s="30" t="s">
        <v>70</v>
      </c>
      <c r="FB53" s="31" t="n">
        <v>0</v>
      </c>
      <c r="FC53" s="30" t="s">
        <v>70</v>
      </c>
      <c r="FD53" s="31" t="n">
        <v>0</v>
      </c>
      <c r="FE53" s="30" t="s">
        <v>70</v>
      </c>
      <c r="FF53" s="31" t="n">
        <v>0</v>
      </c>
      <c r="FG53" s="30" t="s">
        <v>70</v>
      </c>
      <c r="FH53" s="31" t="n">
        <v>0</v>
      </c>
      <c r="FI53" s="32" t="e">
        <f aca="false">IF(FM53="PASS",EY53+FA53+FC53+FE53+FG53,"")</f>
        <v>#VALUE!</v>
      </c>
      <c r="FJ53" s="33" t="e">
        <f aca="false">IF(FI53="","",FI53/500*100)</f>
        <v>#VALUE!</v>
      </c>
      <c r="FK53" s="32" t="e">
        <f aca="false">IF(FM53="PASS",Ngrade(FJ53),"")</f>
        <v>#VALUE!</v>
      </c>
      <c r="FL53" s="33" t="n">
        <f aca="false">ROUND(((EZ53*3)+(FB53*3)+(FD53*3)+(FF53*3)+(FH53*3))/15,2)</f>
        <v>0</v>
      </c>
      <c r="FM53" s="34" t="e">
        <f aca="false">remarks5(EZ53,FB53,FD53,FF53,FH53,LEFT(EY$5,6),LEFT(FA$5,6),LEFT(FC$5,6),LEFT(FE$5,6),LEFT(FG$5,6))</f>
        <v>#VALUE!</v>
      </c>
      <c r="FN53" s="38" t="e">
        <f aca="false">STATUS(FL53)</f>
        <v>#VALUE!</v>
      </c>
      <c r="FO53" s="36" t="n">
        <f aca="false">((H53+J53+L53+P53+Z53+AB53+AF53+AQ53+AS53+AU53+AW53+AY53+BA53+BL53+BN53+BP53+BR53+EI53+EM53+EO53+EQ53+EZ53+FB53+FD53+FF53+FH53)*3+SUM(R53,AD53)*2+SUM(N53,AH53,BJ53,EK53)*4)/98</f>
        <v>0.118367346938775</v>
      </c>
      <c r="FP53" s="30" t="s">
        <v>70</v>
      </c>
      <c r="FQ53" s="31" t="n">
        <v>0</v>
      </c>
      <c r="FR53" s="30" t="s">
        <v>70</v>
      </c>
      <c r="FS53" s="31" t="n">
        <v>0</v>
      </c>
      <c r="FT53" s="30" t="s">
        <v>70</v>
      </c>
      <c r="FU53" s="31" t="n">
        <v>0</v>
      </c>
      <c r="FV53" s="30" t="s">
        <v>70</v>
      </c>
      <c r="FW53" s="31" t="n">
        <v>0</v>
      </c>
      <c r="FX53" s="30" t="s">
        <v>70</v>
      </c>
      <c r="FY53" s="31" t="n">
        <v>0</v>
      </c>
      <c r="FZ53" s="32" t="e">
        <f aca="false">IF(GD53="PASS",FP53+FR53+FT53+FV53+FX53,"")</f>
        <v>#VALUE!</v>
      </c>
      <c r="GA53" s="33" t="e">
        <f aca="false">IF(FZ53="","",FZ53/500*100)</f>
        <v>#VALUE!</v>
      </c>
      <c r="GB53" s="32" t="e">
        <f aca="false">IF(GD53="PASS",Ngrade(GA53),"")</f>
        <v>#VALUE!</v>
      </c>
      <c r="GC53" s="33" t="n">
        <f aca="false">ROUND(((FQ53*3)+(FS53*3)+(FU53*3)+(FW53*3)+(FY53*4))/16,2)</f>
        <v>0</v>
      </c>
      <c r="GD53" s="34" t="e">
        <f aca="false">remarks5(FQ53,FS53,FU53,FW53,FY53,LEFT(FP$5,6),LEFT(FR$5,6),LEFT(FT$5,6),LEFT(FV$5,6),LEFT(FX$5,6))</f>
        <v>#VALUE!</v>
      </c>
      <c r="GE53" s="38" t="e">
        <f aca="false">STATUS(GC53)</f>
        <v>#VALUE!</v>
      </c>
      <c r="GF53" s="36" t="n">
        <f aca="false">((H53+J53+L53+P53+Z53+AB53+AF53+AQ53+AS53+AU53+AW53+AY53+BA53+BL53+BN53+BP53+BR53+EI53+EM53+EO53+EQ53+EZ53+FB53+FD53+FF53+FH53+FQ53+FS53+FU53+FW53)*3+SUM(R53,AD53)*2+SUM(N53,AH53,BJ53,EK53,FY53)*4)/114</f>
        <v>0.101754385964912</v>
      </c>
      <c r="GG53" s="30" t="s">
        <v>70</v>
      </c>
      <c r="GH53" s="31" t="n">
        <v>0</v>
      </c>
      <c r="GI53" s="30" t="s">
        <v>70</v>
      </c>
      <c r="GJ53" s="31" t="n">
        <v>0</v>
      </c>
      <c r="GK53" s="30" t="s">
        <v>70</v>
      </c>
      <c r="GL53" s="31" t="n">
        <v>0</v>
      </c>
      <c r="GM53" s="30" t="s">
        <v>70</v>
      </c>
      <c r="GN53" s="31" t="n">
        <v>0</v>
      </c>
      <c r="GO53" s="30" t="s">
        <v>70</v>
      </c>
      <c r="GP53" s="31" t="n">
        <v>0</v>
      </c>
      <c r="GQ53" s="32" t="e">
        <f aca="false">IF(GU53="PASS",GG53+GI53+GK53+GM53+GO53,"")</f>
        <v>#VALUE!</v>
      </c>
      <c r="GR53" s="33" t="e">
        <f aca="false">IF(GQ53="","",GQ53/500*100)</f>
        <v>#VALUE!</v>
      </c>
      <c r="GS53" s="32" t="e">
        <f aca="false">IF(GU53="PASS",Ngrade(GR53),"")</f>
        <v>#VALUE!</v>
      </c>
      <c r="GT53" s="33" t="n">
        <f aca="false">ROUND(((GH53*3)+(GJ53*3)+(GL53*3)+(GN53*3)+(GP53*6))/18,2)</f>
        <v>0</v>
      </c>
      <c r="GU53" s="34" t="e">
        <f aca="false">remarks5(GH53,GJ53,GL53,GN53,GP53,LEFT(GG$5,6),LEFT(GI$5,6),LEFT(GK$5,6),LEFT(GM$5,6),LEFT(GO$5,6))</f>
        <v>#VALUE!</v>
      </c>
      <c r="GV53" s="38" t="e">
        <f aca="false">STATUS(GT53)</f>
        <v>#VALUE!</v>
      </c>
      <c r="GW53" s="39" t="e">
        <f aca="false">IF(AND(W53="PASS",AM53="PASS",BF53="PASS",BW53="PASS",EV53="PASS",FM53="PASS",GD53="PASS",GU53="PASS"),S53+AI53+BB53+BS53+ER53+FI53+FZ53+GQ53,"")</f>
        <v>#VALUE!</v>
      </c>
      <c r="GX53" s="19" t="e">
        <f aca="false">IF(GW53="","",GW53/4150*100)</f>
        <v>#VALUE!</v>
      </c>
      <c r="GY53" s="39" t="e">
        <f aca="false">IF(HA53="PASS",Ngrade(GX53),"")</f>
        <v>#VALUE!</v>
      </c>
      <c r="GZ53" s="19" t="n">
        <f aca="false">((H53+J53+L53+P53+Z53+AB53+AF53+AQ53+AS53+AU53+AW53+AY53+BA53+BL53+BN53+BP53+BR53+EI53+EM53+EO53+EQ53+EZ53+FB53+FD53+FF53+FH53+FQ53+FS53+FU53+FW53+GH53+GJ53+GL53+GN53)*3+SUM(R53,AD53)*2+SUM(N53,AH53,BJ53,EK53,FY53)*4+SUM(GP53)*6)/132</f>
        <v>0.0878787878787879</v>
      </c>
      <c r="HA53" s="19" t="e">
        <f aca="false">IF(GX53="","FAIL","PASS")</f>
        <v>#VALUE!</v>
      </c>
      <c r="HB53" s="19" t="e">
        <f aca="false">STATUS2008(V53,AO53,BH53,EG53,EX53,FO53,GF53,GZ53)</f>
        <v>#VALUE!</v>
      </c>
      <c r="HC53" s="40" t="s">
        <v>71</v>
      </c>
    </row>
    <row r="54" s="8" customFormat="true" ht="21" hidden="false" customHeight="false" outlineLevel="0" collapsed="false">
      <c r="A54" s="25" t="s">
        <v>205</v>
      </c>
      <c r="B54" s="26" t="s">
        <v>206</v>
      </c>
      <c r="C54" s="26" t="s">
        <v>207</v>
      </c>
      <c r="D54" s="41"/>
      <c r="E54" s="28"/>
      <c r="F54" s="42"/>
      <c r="G54" s="30" t="n">
        <v>67</v>
      </c>
      <c r="H54" s="31" t="n">
        <v>2.5</v>
      </c>
      <c r="I54" s="30" t="n">
        <v>56</v>
      </c>
      <c r="J54" s="31" t="n">
        <v>1.6</v>
      </c>
      <c r="K54" s="30" t="n">
        <v>50</v>
      </c>
      <c r="L54" s="31" t="n">
        <v>1</v>
      </c>
      <c r="M54" s="30" t="n">
        <v>33</v>
      </c>
      <c r="N54" s="31" t="n">
        <v>0</v>
      </c>
      <c r="O54" s="30" t="n">
        <v>65</v>
      </c>
      <c r="P54" s="31" t="n">
        <v>2.4</v>
      </c>
      <c r="Q54" s="30" t="n">
        <v>38</v>
      </c>
      <c r="R54" s="31" t="n">
        <v>3.1</v>
      </c>
      <c r="S54" s="32" t="e">
        <f aca="false">IF(W54="PASS",G54+I54+K54+M54+O54+Q54,"")</f>
        <v>#VALUE!</v>
      </c>
      <c r="T54" s="33" t="e">
        <f aca="false">IF(S54="","",S54/550*100)</f>
        <v>#VALUE!</v>
      </c>
      <c r="U54" s="32" t="e">
        <f aca="false">IF(W54="PASS",Ngrade(T54),"")</f>
        <v>#VALUE!</v>
      </c>
      <c r="V54" s="33" t="n">
        <f aca="false">ROUND(((H54*3)+(J54*3)+(L54*3)+(N54*4)+(P54*3)+(R54*2))/18,2)</f>
        <v>1.59</v>
      </c>
      <c r="W54" s="34" t="e">
        <f aca="false">remarks5(H54,J54,L54,N54,R54,LEFT(G$5,6),LEFT(I$5,6),LEFT(K$5,6),LEFT(M$5,6),LEFT(Q$5,6))</f>
        <v>#VALUE!</v>
      </c>
      <c r="X54" s="34" t="e">
        <f aca="false">STATUS(V54)</f>
        <v>#VALUE!</v>
      </c>
      <c r="Y54" s="30" t="s">
        <v>70</v>
      </c>
      <c r="Z54" s="31" t="n">
        <v>0</v>
      </c>
      <c r="AA54" s="30" t="s">
        <v>70</v>
      </c>
      <c r="AB54" s="31" t="n">
        <v>0</v>
      </c>
      <c r="AC54" s="30" t="s">
        <v>70</v>
      </c>
      <c r="AD54" s="31" t="n">
        <v>0</v>
      </c>
      <c r="AE54" s="30" t="s">
        <v>70</v>
      </c>
      <c r="AF54" s="31" t="n">
        <v>0</v>
      </c>
      <c r="AG54" s="30" t="s">
        <v>70</v>
      </c>
      <c r="AH54" s="31" t="n">
        <v>0</v>
      </c>
      <c r="AI54" s="32" t="e">
        <f aca="false">IF(AM54="PASS",Y54+AA54+AC54+AE54+AG54,"")</f>
        <v>#VALUE!</v>
      </c>
      <c r="AJ54" s="33" t="e">
        <f aca="false">IF(AI54="","",AI54/500*100)</f>
        <v>#VALUE!</v>
      </c>
      <c r="AK54" s="33" t="e">
        <f aca="false">IF(AM54="PASS",Ngrade(AJ54),"")</f>
        <v>#VALUE!</v>
      </c>
      <c r="AL54" s="33" t="n">
        <f aca="false">ROUND(((Z54*3)+(AB54*3)+(AD54*2)+(AF54*3)+(AH54*4))/15,2)</f>
        <v>0</v>
      </c>
      <c r="AM54" s="35" t="e">
        <f aca="false">remarks5(Z54,AB54,AD54,AF54,AH54,LEFT(Y$5,6),LEFT(AA$5,6),LEFT(AC$5,6),LEFT(AE$5,6),LEFT(AG$5,6))</f>
        <v>#VALUE!</v>
      </c>
      <c r="AN54" s="35" t="e">
        <f aca="false">STATUS(AL54)</f>
        <v>#VALUE!</v>
      </c>
      <c r="AO54" s="36" t="n">
        <f aca="false">(SUM(H54,J54,L54,P54,Z54,AB54,AF54)*3+SUM(N54,AH54)*4+SUM(R54,AD54)*2)/33</f>
        <v>0.86969696969697</v>
      </c>
      <c r="AP54" s="30" t="s">
        <v>70</v>
      </c>
      <c r="AQ54" s="31" t="n">
        <v>0</v>
      </c>
      <c r="AR54" s="30" t="s">
        <v>70</v>
      </c>
      <c r="AS54" s="31" t="n">
        <v>0</v>
      </c>
      <c r="AT54" s="30" t="s">
        <v>70</v>
      </c>
      <c r="AU54" s="31" t="n">
        <v>0</v>
      </c>
      <c r="AV54" s="30" t="s">
        <v>70</v>
      </c>
      <c r="AW54" s="31" t="n">
        <v>0</v>
      </c>
      <c r="AX54" s="30" t="s">
        <v>70</v>
      </c>
      <c r="AY54" s="31" t="n">
        <v>0</v>
      </c>
      <c r="AZ54" s="30" t="s">
        <v>70</v>
      </c>
      <c r="BA54" s="31" t="n">
        <v>0</v>
      </c>
      <c r="BB54" s="32" t="e">
        <f aca="false">IF(BF54="PASS",AP54+AR54+AT54+AV54++AX54+AZ54,"")</f>
        <v>#VALUE!</v>
      </c>
      <c r="BC54" s="33" t="e">
        <f aca="false">IF(BB54="","",BB54/600*100)</f>
        <v>#VALUE!</v>
      </c>
      <c r="BD54" s="32" t="e">
        <f aca="false">IF(BF54="PASS",Ngrade(BC54),"")</f>
        <v>#VALUE!</v>
      </c>
      <c r="BE54" s="33" t="n">
        <f aca="false">ROUND(((AQ54*3)+(AS54*3)+(AU54*3)+(AW54*3)+(AY54*3)+(BA54*3))/18,2)</f>
        <v>0</v>
      </c>
      <c r="BF54" s="34" t="e">
        <f aca="false">remarks6($AQ54,$AS54,$AU54,$AW54,$AY54,$BA54,LEFT($AP$5,6),LEFT($AR$5,6),LEFT($AT$5,6),LEFT($AV$5,6),LEFT($AX$5,6),LEFT($AZ$5,6))</f>
        <v>#VALUE!</v>
      </c>
      <c r="BG54" s="34" t="e">
        <f aca="false">STATUS(BE54)</f>
        <v>#VALUE!</v>
      </c>
      <c r="BH54" s="36" t="n">
        <f aca="false">(SUM(H54,J54,L54,P54,Z54,AB54,AF54,AQ54,AS54,AU54,AW54,AY54,BA54)*3+SUM(N54,AH54)*4+SUM(R54,AD54)*2)/51</f>
        <v>0.562745098039216</v>
      </c>
      <c r="BI54" s="30" t="s">
        <v>70</v>
      </c>
      <c r="BJ54" s="31" t="n">
        <v>0</v>
      </c>
      <c r="BK54" s="30" t="s">
        <v>70</v>
      </c>
      <c r="BL54" s="31" t="n">
        <v>0</v>
      </c>
      <c r="BM54" s="30" t="s">
        <v>70</v>
      </c>
      <c r="BN54" s="31" t="n">
        <v>0</v>
      </c>
      <c r="BO54" s="30" t="s">
        <v>70</v>
      </c>
      <c r="BP54" s="31" t="n">
        <v>0</v>
      </c>
      <c r="BQ54" s="30" t="s">
        <v>70</v>
      </c>
      <c r="BR54" s="31" t="n">
        <v>0</v>
      </c>
      <c r="BS54" s="32" t="e">
        <f aca="false">IF(BW54="PASS",BI54+BK54+BM54+BO54+BQ54,"")</f>
        <v>#VALUE!</v>
      </c>
      <c r="BT54" s="33" t="e">
        <f aca="false">IF(BS54="","",BS54/500*100)</f>
        <v>#VALUE!</v>
      </c>
      <c r="BU54" s="32" t="e">
        <f aca="false">IF(BW54="PASS",Ngrade(BT54),"")</f>
        <v>#VALUE!</v>
      </c>
      <c r="BV54" s="33" t="n">
        <f aca="false">ROUND(((BJ54*4)+(BL54*3)+(BN54*3)+(BP54*3)+(BR54*3))/16,2)</f>
        <v>0</v>
      </c>
      <c r="BW54" s="34" t="e">
        <f aca="false">remarks5(BJ54,BL54,BN54,BP54,BR54,LEFT(BI$5,6),LEFT(BK$5,6),LEFT(BM$5,6),LEFT(BO$5,6),LEFT(BQ$5,6))</f>
        <v>#VALUE!</v>
      </c>
      <c r="BX54" s="30"/>
      <c r="BY54" s="31"/>
      <c r="BZ54" s="30"/>
      <c r="CA54" s="31"/>
      <c r="CB54" s="30"/>
      <c r="CC54" s="31"/>
      <c r="CD54" s="30"/>
      <c r="CE54" s="31"/>
      <c r="CF54" s="30"/>
      <c r="CG54" s="31"/>
      <c r="CH54" s="30"/>
      <c r="CI54" s="31"/>
      <c r="CJ54" s="32" t="e">
        <f aca="false">IF(CN54="PASS",BX54+BZ54+CB54+CD54+CF54+CH54,"")</f>
        <v>#REF!</v>
      </c>
      <c r="CK54" s="37" t="e">
        <f aca="false">IF(CJ54="","",CJ54/600*100)</f>
        <v>#REF!</v>
      </c>
      <c r="CL54" s="32" t="e">
        <f aca="false">IF(CN54="PASS",Ngrade(CK54),"")</f>
        <v>#REF!</v>
      </c>
      <c r="CM54" s="33" t="e">
        <f aca="false">IF(CJ54="","",((BY54)*3+(CA54)*3+(CC54)*3+(CE54)*3+(CG54)*3+(CI54)*3)/18)</f>
        <v>#REF!</v>
      </c>
      <c r="CN54" s="34" t="e">
        <f aca="false">remarks6(BY54,CA54,CC54,CE54,CG54,CI54,LEFT($G$5,6),LEFT($I$5,6),LEFT($K$5,6),LEFT($M$5,6),LEFT($O$5,6),LEFT(#REF!,6))</f>
        <v>#REF!</v>
      </c>
      <c r="CO54" s="30"/>
      <c r="CP54" s="31"/>
      <c r="CQ54" s="30"/>
      <c r="CR54" s="31"/>
      <c r="CS54" s="30"/>
      <c r="CT54" s="31"/>
      <c r="CU54" s="30"/>
      <c r="CV54" s="31"/>
      <c r="CW54" s="30"/>
      <c r="CX54" s="31"/>
      <c r="CY54" s="32" t="e">
        <f aca="false">IF(DC54="PASS",CO54+CQ54+CS54+CU54+CW54,"")</f>
        <v>#VALUE!</v>
      </c>
      <c r="CZ54" s="37" t="e">
        <f aca="false">IF(CY54="","",CY54/500*100)</f>
        <v>#VALUE!</v>
      </c>
      <c r="DA54" s="32" t="e">
        <f aca="false">IF(DC54="PASS",Ngrade(CZ54),"")</f>
        <v>#VALUE!</v>
      </c>
      <c r="DB54" s="33" t="e">
        <f aca="false">IF(CY54="","",((CP54)*3+(CR54)*3+(CT54)*3+(CV54)*3+(CX54)*3)/15)</f>
        <v>#VALUE!</v>
      </c>
      <c r="DC54" s="34" t="e">
        <f aca="false">remarks5(CP54,CR54,CT54,CV54,CX54,LEFT(CO$5,6),LEFT(CQ$5,6),LEFT(CS$5,6),LEFT(CU$5,6),LEFT(CW$5,6))</f>
        <v>#VALUE!</v>
      </c>
      <c r="DD54" s="30"/>
      <c r="DE54" s="31"/>
      <c r="DF54" s="30"/>
      <c r="DG54" s="31"/>
      <c r="DH54" s="30"/>
      <c r="DI54" s="31"/>
      <c r="DJ54" s="30"/>
      <c r="DK54" s="31"/>
      <c r="DL54" s="32" t="e">
        <f aca="false">IF(DP54="PASS",DD54+DF54+DH54+DJ54,"")</f>
        <v>#VALUE!</v>
      </c>
      <c r="DM54" s="37" t="e">
        <f aca="false">IF(DL54="","",DL54/400*100)</f>
        <v>#VALUE!</v>
      </c>
      <c r="DN54" s="32" t="e">
        <f aca="false">IF(DP54="PASS",Ngrade(DM54),"")</f>
        <v>#VALUE!</v>
      </c>
      <c r="DO54" s="33" t="e">
        <f aca="false">IF(DL54="","",((DE54)*3+(DG54)*3+(DI54)*3+(DK54)*3)/12)</f>
        <v>#VALUE!</v>
      </c>
      <c r="DP54" s="34" t="e">
        <f aca="false">remark4(DE54,DG54,DI54,DK54,LEFT(DD$5,6),LEFT(DF$5,6),LEFT(DH$5,6),LEFT(DJ$5,6))</f>
        <v>#VALUE!</v>
      </c>
      <c r="DQ54" s="30"/>
      <c r="DR54" s="31"/>
      <c r="DS54" s="30"/>
      <c r="DT54" s="31"/>
      <c r="DU54" s="30"/>
      <c r="DV54" s="31"/>
      <c r="DW54" s="30"/>
      <c r="DX54" s="31"/>
      <c r="DY54" s="30"/>
      <c r="DZ54" s="31"/>
      <c r="EA54" s="32" t="e">
        <f aca="false">IF(EE54="PASS",DQ54+DS54+DU54+DW54+DY54,"")</f>
        <v>#VALUE!</v>
      </c>
      <c r="EB54" s="37" t="e">
        <f aca="false">IF(EA54="","",EA54/500*100)</f>
        <v>#VALUE!</v>
      </c>
      <c r="EC54" s="32" t="e">
        <f aca="false">IF(EE54="PASS",Ngrade(EB54),"")</f>
        <v>#VALUE!</v>
      </c>
      <c r="ED54" s="33" t="e">
        <f aca="false">IF(EA54="","",((DR54)*3+(DT54)*3+(DV54)*3+(DX54)*3+(DZ54)*6)/18)</f>
        <v>#VALUE!</v>
      </c>
      <c r="EE54" s="34" t="e">
        <f aca="false">remarks5(DR54,DT54,DV54,DX54,DZ54,LEFT(DQ$5,6),LEFT(DS$5,6),LEFT(DU$5,6),LEFT(DW$5,6),LEFT(DY$5,6))</f>
        <v>#VALUE!</v>
      </c>
      <c r="EF54" s="34" t="e">
        <f aca="false">STATUS(BV54)</f>
        <v>#VALUE!</v>
      </c>
      <c r="EG54" s="36" t="n">
        <f aca="false">(SUM(H54,J54,L54,P54,Z54,AB54,AF54,AQ54,AS54,AU54,AW54,AY54,BA54,BL54,BN54,BP54,BR54)*3+SUM(N54,AH54,BJ54)*4+SUM(R54,AD54)*2)/67</f>
        <v>0.428358208955224</v>
      </c>
      <c r="EH54" s="30" t="s">
        <v>70</v>
      </c>
      <c r="EI54" s="31" t="n">
        <v>0</v>
      </c>
      <c r="EJ54" s="30" t="s">
        <v>70</v>
      </c>
      <c r="EK54" s="31" t="n">
        <v>0</v>
      </c>
      <c r="EL54" s="30" t="s">
        <v>70</v>
      </c>
      <c r="EM54" s="31" t="n">
        <v>0</v>
      </c>
      <c r="EN54" s="30" t="s">
        <v>70</v>
      </c>
      <c r="EO54" s="31" t="n">
        <v>0</v>
      </c>
      <c r="EP54" s="30" t="s">
        <v>70</v>
      </c>
      <c r="EQ54" s="31" t="n">
        <v>0</v>
      </c>
      <c r="ER54" s="32" t="e">
        <f aca="false">IF(EV54="PASS",EH54+EJ54+EL54+EN54+EP54,"")</f>
        <v>#VALUE!</v>
      </c>
      <c r="ES54" s="33" t="e">
        <f aca="false">IF(ER54="","",ER54/500*100)</f>
        <v>#VALUE!</v>
      </c>
      <c r="ET54" s="32" t="e">
        <f aca="false">IF(EV54="PASS",Ngrade(ES54),"")</f>
        <v>#VALUE!</v>
      </c>
      <c r="EU54" s="33" t="n">
        <f aca="false">ROUND(((EI54*3)+(EK54*4)+(EM54*3)+(EO54*3)+(EQ54*3))/16,2)</f>
        <v>0</v>
      </c>
      <c r="EV54" s="34" t="e">
        <f aca="false">remarks5(EI54,EK54,EM54,EO54,EQ54,LEFT(EH$5,6),LEFT(EJ$5,6),LEFT(EL$5,6),LEFT(EN$5,6),LEFT(EP$5,6))</f>
        <v>#VALUE!</v>
      </c>
      <c r="EW54" s="38" t="e">
        <f aca="false">STATUS(EU54)</f>
        <v>#VALUE!</v>
      </c>
      <c r="EX54" s="36" t="n">
        <f aca="false">((H54+J54+L54+P54+Z54+AB54+AF54+AQ54+AS54+AU54+AW54+AY54+BA54+BL54+BN54+BP54+BR54+EI54+EM54+EO54+EQ54)*3+SUM(R54,AD54)*2+SUM(N54,AH54,BJ54,EK54)*4)/83</f>
        <v>0.34578313253012</v>
      </c>
      <c r="EY54" s="30" t="s">
        <v>70</v>
      </c>
      <c r="EZ54" s="31" t="n">
        <v>0</v>
      </c>
      <c r="FA54" s="30" t="s">
        <v>70</v>
      </c>
      <c r="FB54" s="31" t="n">
        <v>0</v>
      </c>
      <c r="FC54" s="30" t="s">
        <v>70</v>
      </c>
      <c r="FD54" s="31" t="n">
        <v>0</v>
      </c>
      <c r="FE54" s="30" t="s">
        <v>70</v>
      </c>
      <c r="FF54" s="31" t="n">
        <v>0</v>
      </c>
      <c r="FG54" s="30" t="s">
        <v>70</v>
      </c>
      <c r="FH54" s="31" t="n">
        <v>0</v>
      </c>
      <c r="FI54" s="32" t="e">
        <f aca="false">IF(FM54="PASS",EY54+FA54+FC54+FE54+FG54,"")</f>
        <v>#VALUE!</v>
      </c>
      <c r="FJ54" s="33" t="e">
        <f aca="false">IF(FI54="","",FI54/500*100)</f>
        <v>#VALUE!</v>
      </c>
      <c r="FK54" s="32" t="e">
        <f aca="false">IF(FM54="PASS",Ngrade(FJ54),"")</f>
        <v>#VALUE!</v>
      </c>
      <c r="FL54" s="33" t="n">
        <f aca="false">ROUND(((EZ54*3)+(FB54*3)+(FD54*3)+(FF54*3)+(FH54*3))/15,2)</f>
        <v>0</v>
      </c>
      <c r="FM54" s="34" t="e">
        <f aca="false">remarks5(EZ54,FB54,FD54,FF54,FH54,LEFT(EY$5,6),LEFT(FA$5,6),LEFT(FC$5,6),LEFT(FE$5,6),LEFT(FG$5,6))</f>
        <v>#VALUE!</v>
      </c>
      <c r="FN54" s="38" t="e">
        <f aca="false">STATUS(FL54)</f>
        <v>#VALUE!</v>
      </c>
      <c r="FO54" s="36" t="n">
        <f aca="false">((H54+J54+L54+P54+Z54+AB54+AF54+AQ54+AS54+AU54+AW54+AY54+BA54+BL54+BN54+BP54+BR54+EI54+EM54+EO54+EQ54+EZ54+FB54+FD54+FF54+FH54)*3+SUM(R54,AD54)*2+SUM(N54,AH54,BJ54,EK54)*4)/98</f>
        <v>0.292857142857143</v>
      </c>
      <c r="FP54" s="30" t="s">
        <v>70</v>
      </c>
      <c r="FQ54" s="31" t="n">
        <v>0</v>
      </c>
      <c r="FR54" s="30" t="s">
        <v>70</v>
      </c>
      <c r="FS54" s="31" t="n">
        <v>0</v>
      </c>
      <c r="FT54" s="30" t="s">
        <v>70</v>
      </c>
      <c r="FU54" s="31" t="n">
        <v>0</v>
      </c>
      <c r="FV54" s="30" t="s">
        <v>70</v>
      </c>
      <c r="FW54" s="31" t="n">
        <v>0</v>
      </c>
      <c r="FX54" s="30" t="s">
        <v>70</v>
      </c>
      <c r="FY54" s="31" t="n">
        <v>0</v>
      </c>
      <c r="FZ54" s="32" t="e">
        <f aca="false">IF(GD54="PASS",FP54+FR54+FT54+FV54+FX54,"")</f>
        <v>#VALUE!</v>
      </c>
      <c r="GA54" s="33" t="e">
        <f aca="false">IF(FZ54="","",FZ54/500*100)</f>
        <v>#VALUE!</v>
      </c>
      <c r="GB54" s="32" t="e">
        <f aca="false">IF(GD54="PASS",Ngrade(GA54),"")</f>
        <v>#VALUE!</v>
      </c>
      <c r="GC54" s="33" t="n">
        <f aca="false">ROUND(((FQ54*3)+(FS54*3)+(FU54*3)+(FW54*3)+(FY54*4))/16,2)</f>
        <v>0</v>
      </c>
      <c r="GD54" s="34" t="e">
        <f aca="false">remarks5(FQ54,FS54,FU54,FW54,FY54,LEFT(FP$5,6),LEFT(FR$5,6),LEFT(FT$5,6),LEFT(FV$5,6),LEFT(FX$5,6))</f>
        <v>#VALUE!</v>
      </c>
      <c r="GE54" s="38" t="e">
        <f aca="false">STATUS(GC54)</f>
        <v>#VALUE!</v>
      </c>
      <c r="GF54" s="36" t="n">
        <f aca="false">((H54+J54+L54+P54+Z54+AB54+AF54+AQ54+AS54+AU54+AW54+AY54+BA54+BL54+BN54+BP54+BR54+EI54+EM54+EO54+EQ54+EZ54+FB54+FD54+FF54+FH54+FQ54+FS54+FU54+FW54)*3+SUM(R54,AD54)*2+SUM(N54,AH54,BJ54,EK54,FY54)*4)/114</f>
        <v>0.251754385964912</v>
      </c>
      <c r="GG54" s="30" t="s">
        <v>70</v>
      </c>
      <c r="GH54" s="31" t="n">
        <v>0</v>
      </c>
      <c r="GI54" s="30" t="s">
        <v>70</v>
      </c>
      <c r="GJ54" s="31" t="n">
        <v>0</v>
      </c>
      <c r="GK54" s="30" t="s">
        <v>70</v>
      </c>
      <c r="GL54" s="31" t="n">
        <v>0</v>
      </c>
      <c r="GM54" s="30" t="s">
        <v>70</v>
      </c>
      <c r="GN54" s="31" t="n">
        <v>0</v>
      </c>
      <c r="GO54" s="30" t="s">
        <v>70</v>
      </c>
      <c r="GP54" s="31" t="n">
        <v>0</v>
      </c>
      <c r="GQ54" s="32" t="e">
        <f aca="false">IF(GU54="PASS",GG54+GI54+GK54+GM54+GO54,"")</f>
        <v>#VALUE!</v>
      </c>
      <c r="GR54" s="33" t="e">
        <f aca="false">IF(GQ54="","",GQ54/500*100)</f>
        <v>#VALUE!</v>
      </c>
      <c r="GS54" s="32" t="e">
        <f aca="false">IF(GU54="PASS",Ngrade(GR54),"")</f>
        <v>#VALUE!</v>
      </c>
      <c r="GT54" s="33" t="n">
        <f aca="false">ROUND(((GH54*3)+(GJ54*3)+(GL54*3)+(GN54*3)+(GP54*6))/18,2)</f>
        <v>0</v>
      </c>
      <c r="GU54" s="34" t="e">
        <f aca="false">remarks5(GH54,GJ54,GL54,GN54,GP54,LEFT(GG$5,6),LEFT(GI$5,6),LEFT(GK$5,6),LEFT(GM$5,6),LEFT(GO$5,6))</f>
        <v>#VALUE!</v>
      </c>
      <c r="GV54" s="38" t="e">
        <f aca="false">STATUS(GT54)</f>
        <v>#VALUE!</v>
      </c>
      <c r="GW54" s="39" t="e">
        <f aca="false">IF(AND(W54="PASS",AM54="PASS",BF54="PASS",BW54="PASS",EV54="PASS",FM54="PASS",GD54="PASS",GU54="PASS"),S54+AI54+BB54+BS54+ER54+FI54+FZ54+GQ54,"")</f>
        <v>#VALUE!</v>
      </c>
      <c r="GX54" s="19" t="e">
        <f aca="false">IF(GW54="","",GW54/4150*100)</f>
        <v>#VALUE!</v>
      </c>
      <c r="GY54" s="39" t="e">
        <f aca="false">IF(HA54="PASS",Ngrade(GX54),"")</f>
        <v>#VALUE!</v>
      </c>
      <c r="GZ54" s="19" t="n">
        <f aca="false">((H54+J54+L54+P54+Z54+AB54+AF54+AQ54+AS54+AU54+AW54+AY54+BA54+BL54+BN54+BP54+BR54+EI54+EM54+EO54+EQ54+EZ54+FB54+FD54+FF54+FH54+FQ54+FS54+FU54+FW54+GH54+GJ54+GL54+GN54)*3+SUM(R54,AD54)*2+SUM(N54,AH54,BJ54,EK54,FY54)*4+SUM(GP54)*6)/132</f>
        <v>0.217424242424242</v>
      </c>
      <c r="HA54" s="19" t="e">
        <f aca="false">IF(GX54="","FAIL","PASS")</f>
        <v>#VALUE!</v>
      </c>
      <c r="HB54" s="19" t="e">
        <f aca="false">STATUS2008(V54,AO54,BH54,EG54,EX54,FO54,GF54,GZ54)</f>
        <v>#VALUE!</v>
      </c>
      <c r="HC54" s="40" t="s">
        <v>103</v>
      </c>
    </row>
    <row r="55" s="8" customFormat="true" ht="21" hidden="false" customHeight="false" outlineLevel="0" collapsed="false">
      <c r="A55" s="25" t="s">
        <v>208</v>
      </c>
      <c r="B55" s="26" t="s">
        <v>209</v>
      </c>
      <c r="C55" s="26" t="s">
        <v>210</v>
      </c>
      <c r="D55" s="41"/>
      <c r="E55" s="28"/>
      <c r="F55" s="42"/>
      <c r="G55" s="30" t="s">
        <v>70</v>
      </c>
      <c r="H55" s="31" t="n">
        <v>0</v>
      </c>
      <c r="I55" s="30" t="s">
        <v>70</v>
      </c>
      <c r="J55" s="31" t="n">
        <v>0</v>
      </c>
      <c r="K55" s="30" t="s">
        <v>70</v>
      </c>
      <c r="L55" s="31" t="n">
        <v>0</v>
      </c>
      <c r="M55" s="30" t="s">
        <v>70</v>
      </c>
      <c r="N55" s="31" t="n">
        <v>0</v>
      </c>
      <c r="O55" s="30" t="s">
        <v>70</v>
      </c>
      <c r="P55" s="31" t="n">
        <v>0</v>
      </c>
      <c r="Q55" s="30" t="s">
        <v>70</v>
      </c>
      <c r="R55" s="31" t="n">
        <v>0</v>
      </c>
      <c r="S55" s="32" t="e">
        <f aca="false">IF(W55="PASS",G55+I55+K55+M55+O55+Q55,"")</f>
        <v>#VALUE!</v>
      </c>
      <c r="T55" s="33" t="e">
        <f aca="false">IF(S55="","",S55/550*100)</f>
        <v>#VALUE!</v>
      </c>
      <c r="U55" s="32" t="e">
        <f aca="false">IF(W55="PASS",Ngrade(T55),"")</f>
        <v>#VALUE!</v>
      </c>
      <c r="V55" s="33" t="n">
        <f aca="false">ROUND(((H55*3)+(J55*3)+(L55*3)+(N55*4)+(P55*3)+(R55*2))/18,2)</f>
        <v>0</v>
      </c>
      <c r="W55" s="34" t="e">
        <f aca="false">remarks5(H55,J55,L55,N55,R55,LEFT(G$5,6),LEFT(I$5,6),LEFT(K$5,6),LEFT(M$5,6),LEFT(Q$5,6))</f>
        <v>#VALUE!</v>
      </c>
      <c r="X55" s="34" t="e">
        <f aca="false">STATUS(V55)</f>
        <v>#VALUE!</v>
      </c>
      <c r="Y55" s="30" t="s">
        <v>70</v>
      </c>
      <c r="Z55" s="31" t="n">
        <v>0</v>
      </c>
      <c r="AA55" s="30" t="s">
        <v>70</v>
      </c>
      <c r="AB55" s="31" t="n">
        <v>0</v>
      </c>
      <c r="AC55" s="30" t="s">
        <v>70</v>
      </c>
      <c r="AD55" s="31" t="n">
        <v>0</v>
      </c>
      <c r="AE55" s="30" t="s">
        <v>70</v>
      </c>
      <c r="AF55" s="31" t="n">
        <v>0</v>
      </c>
      <c r="AG55" s="30" t="s">
        <v>70</v>
      </c>
      <c r="AH55" s="31" t="n">
        <v>0</v>
      </c>
      <c r="AI55" s="32" t="e">
        <f aca="false">IF(AM55="PASS",Y55+AA55+AC55+AE55+AG55,"")</f>
        <v>#VALUE!</v>
      </c>
      <c r="AJ55" s="33" t="e">
        <f aca="false">IF(AI55="","",AI55/500*100)</f>
        <v>#VALUE!</v>
      </c>
      <c r="AK55" s="33" t="e">
        <f aca="false">IF(AM55="PASS",Ngrade(AJ55),"")</f>
        <v>#VALUE!</v>
      </c>
      <c r="AL55" s="33" t="n">
        <f aca="false">ROUND(((Z55*3)+(AB55*3)+(AD55*2)+(AF55*3)+(AH55*4))/15,2)</f>
        <v>0</v>
      </c>
      <c r="AM55" s="35" t="e">
        <f aca="false">remarks5(Z55,AB55,AD55,AF55,AH55,LEFT(Y$5,6),LEFT(AA$5,6),LEFT(AC$5,6),LEFT(AE$5,6),LEFT(AG$5,6))</f>
        <v>#VALUE!</v>
      </c>
      <c r="AN55" s="35" t="e">
        <f aca="false">STATUS(AL55)</f>
        <v>#VALUE!</v>
      </c>
      <c r="AO55" s="36" t="n">
        <f aca="false">(SUM(H55,J55,L55,P55,Z55,AB55,AF55)*3+SUM(N55,AH55)*4+SUM(R55,AD55)*2)/33</f>
        <v>0</v>
      </c>
      <c r="AP55" s="30" t="s">
        <v>70</v>
      </c>
      <c r="AQ55" s="31" t="n">
        <v>0</v>
      </c>
      <c r="AR55" s="30" t="s">
        <v>70</v>
      </c>
      <c r="AS55" s="31" t="n">
        <v>0</v>
      </c>
      <c r="AT55" s="30" t="s">
        <v>70</v>
      </c>
      <c r="AU55" s="31" t="n">
        <v>0</v>
      </c>
      <c r="AV55" s="30" t="s">
        <v>70</v>
      </c>
      <c r="AW55" s="31" t="n">
        <v>0</v>
      </c>
      <c r="AX55" s="30" t="s">
        <v>70</v>
      </c>
      <c r="AY55" s="31" t="n">
        <v>0</v>
      </c>
      <c r="AZ55" s="30" t="s">
        <v>70</v>
      </c>
      <c r="BA55" s="31" t="n">
        <v>0</v>
      </c>
      <c r="BB55" s="32" t="e">
        <f aca="false">IF(BF55="PASS",AP55+AR55+AT55+AV55++AX55+AZ55,"")</f>
        <v>#VALUE!</v>
      </c>
      <c r="BC55" s="33" t="e">
        <f aca="false">IF(BB55="","",BB55/600*100)</f>
        <v>#VALUE!</v>
      </c>
      <c r="BD55" s="32" t="e">
        <f aca="false">IF(BF55="PASS",Ngrade(BC55),"")</f>
        <v>#VALUE!</v>
      </c>
      <c r="BE55" s="33" t="n">
        <f aca="false">ROUND(((AQ55*3)+(AS55*3)+(AU55*3)+(AW55*3)+(AY55*3)+(BA55*3))/18,2)</f>
        <v>0</v>
      </c>
      <c r="BF55" s="34" t="e">
        <f aca="false">remarks6($AQ55,$AS55,$AU55,$AW55,$AY55,$BA55,LEFT($AP$5,6),LEFT($AR$5,6),LEFT($AT$5,6),LEFT($AV$5,6),LEFT($AX$5,6),LEFT($AZ$5,6))</f>
        <v>#VALUE!</v>
      </c>
      <c r="BG55" s="34" t="e">
        <f aca="false">STATUS(BE55)</f>
        <v>#VALUE!</v>
      </c>
      <c r="BH55" s="36" t="n">
        <f aca="false">(SUM(H55,J55,L55,P55,Z55,AB55,AF55,AQ55,AS55,AU55,AW55,AY55,BA55)*3+SUM(N55,AH55)*4+SUM(R55,AD55)*2)/51</f>
        <v>0</v>
      </c>
      <c r="BI55" s="30" t="s">
        <v>70</v>
      </c>
      <c r="BJ55" s="31" t="n">
        <v>0</v>
      </c>
      <c r="BK55" s="30" t="s">
        <v>70</v>
      </c>
      <c r="BL55" s="31" t="n">
        <v>0</v>
      </c>
      <c r="BM55" s="30" t="s">
        <v>70</v>
      </c>
      <c r="BN55" s="31" t="n">
        <v>0</v>
      </c>
      <c r="BO55" s="30" t="s">
        <v>70</v>
      </c>
      <c r="BP55" s="31" t="n">
        <v>0</v>
      </c>
      <c r="BQ55" s="30" t="s">
        <v>70</v>
      </c>
      <c r="BR55" s="31" t="n">
        <v>0</v>
      </c>
      <c r="BS55" s="32" t="e">
        <f aca="false">IF(BW55="PASS",BI55+BK55+BM55+BO55+BQ55,"")</f>
        <v>#VALUE!</v>
      </c>
      <c r="BT55" s="33" t="e">
        <f aca="false">IF(BS55="","",BS55/500*100)</f>
        <v>#VALUE!</v>
      </c>
      <c r="BU55" s="32" t="e">
        <f aca="false">IF(BW55="PASS",Ngrade(BT55),"")</f>
        <v>#VALUE!</v>
      </c>
      <c r="BV55" s="33" t="n">
        <f aca="false">ROUND(((BJ55*4)+(BL55*3)+(BN55*3)+(BP55*3)+(BR55*3))/16,2)</f>
        <v>0</v>
      </c>
      <c r="BW55" s="34" t="e">
        <f aca="false">remarks5(BJ55,BL55,BN55,BP55,BR55,LEFT(BI$5,6),LEFT(BK$5,6),LEFT(BM$5,6),LEFT(BO$5,6),LEFT(BQ$5,6))</f>
        <v>#VALUE!</v>
      </c>
      <c r="BX55" s="30"/>
      <c r="BY55" s="31"/>
      <c r="BZ55" s="30"/>
      <c r="CA55" s="31"/>
      <c r="CB55" s="30"/>
      <c r="CC55" s="31"/>
      <c r="CD55" s="30"/>
      <c r="CE55" s="31"/>
      <c r="CF55" s="30"/>
      <c r="CG55" s="31"/>
      <c r="CH55" s="30"/>
      <c r="CI55" s="31"/>
      <c r="CJ55" s="32" t="e">
        <f aca="false">IF(CN55="PASS",BX55+BZ55+CB55+CD55+CF55+CH55,"")</f>
        <v>#REF!</v>
      </c>
      <c r="CK55" s="37" t="e">
        <f aca="false">IF(CJ55="","",CJ55/600*100)</f>
        <v>#REF!</v>
      </c>
      <c r="CL55" s="32" t="e">
        <f aca="false">IF(CN55="PASS",Ngrade(CK55),"")</f>
        <v>#REF!</v>
      </c>
      <c r="CM55" s="33" t="e">
        <f aca="false">IF(CJ55="","",((BY55)*3+(CA55)*3+(CC55)*3+(CE55)*3+(CG55)*3+(CI55)*3)/18)</f>
        <v>#REF!</v>
      </c>
      <c r="CN55" s="34" t="e">
        <f aca="false">remarks6(BY55,CA55,CC55,CE55,CG55,CI55,LEFT($G$5,6),LEFT($I$5,6),LEFT($K$5,6),LEFT($M$5,6),LEFT($O$5,6),LEFT(#REF!,6))</f>
        <v>#REF!</v>
      </c>
      <c r="CO55" s="30"/>
      <c r="CP55" s="31"/>
      <c r="CQ55" s="30"/>
      <c r="CR55" s="31"/>
      <c r="CS55" s="30"/>
      <c r="CT55" s="31"/>
      <c r="CU55" s="30"/>
      <c r="CV55" s="31"/>
      <c r="CW55" s="30"/>
      <c r="CX55" s="31"/>
      <c r="CY55" s="32" t="e">
        <f aca="false">IF(DC55="PASS",CO55+CQ55+CS55+CU55+CW55,"")</f>
        <v>#VALUE!</v>
      </c>
      <c r="CZ55" s="37" t="e">
        <f aca="false">IF(CY55="","",CY55/500*100)</f>
        <v>#VALUE!</v>
      </c>
      <c r="DA55" s="32" t="e">
        <f aca="false">IF(DC55="PASS",Ngrade(CZ55),"")</f>
        <v>#VALUE!</v>
      </c>
      <c r="DB55" s="33" t="e">
        <f aca="false">IF(CY55="","",((CP55)*3+(CR55)*3+(CT55)*3+(CV55)*3+(CX55)*3)/15)</f>
        <v>#VALUE!</v>
      </c>
      <c r="DC55" s="34" t="e">
        <f aca="false">remarks5(CP55,CR55,CT55,CV55,CX55,LEFT(CO$5,6),LEFT(CQ$5,6),LEFT(CS$5,6),LEFT(CU$5,6),LEFT(CW$5,6))</f>
        <v>#VALUE!</v>
      </c>
      <c r="DD55" s="30"/>
      <c r="DE55" s="31"/>
      <c r="DF55" s="30"/>
      <c r="DG55" s="31"/>
      <c r="DH55" s="30"/>
      <c r="DI55" s="31"/>
      <c r="DJ55" s="30"/>
      <c r="DK55" s="31"/>
      <c r="DL55" s="32" t="e">
        <f aca="false">IF(DP55="PASS",DD55+DF55+DH55+DJ55,"")</f>
        <v>#VALUE!</v>
      </c>
      <c r="DM55" s="37" t="e">
        <f aca="false">IF(DL55="","",DL55/400*100)</f>
        <v>#VALUE!</v>
      </c>
      <c r="DN55" s="32" t="e">
        <f aca="false">IF(DP55="PASS",Ngrade(DM55),"")</f>
        <v>#VALUE!</v>
      </c>
      <c r="DO55" s="33" t="e">
        <f aca="false">IF(DL55="","",((DE55)*3+(DG55)*3+(DI55)*3+(DK55)*3)/12)</f>
        <v>#VALUE!</v>
      </c>
      <c r="DP55" s="34" t="e">
        <f aca="false">remark4(DE55,DG55,DI55,DK55,LEFT(DD$5,6),LEFT(DF$5,6),LEFT(DH$5,6),LEFT(DJ$5,6))</f>
        <v>#VALUE!</v>
      </c>
      <c r="DQ55" s="30"/>
      <c r="DR55" s="31"/>
      <c r="DS55" s="30"/>
      <c r="DT55" s="31"/>
      <c r="DU55" s="30"/>
      <c r="DV55" s="31"/>
      <c r="DW55" s="30"/>
      <c r="DX55" s="31"/>
      <c r="DY55" s="30"/>
      <c r="DZ55" s="31"/>
      <c r="EA55" s="32" t="e">
        <f aca="false">IF(EE55="PASS",DQ55+DS55+DU55+DW55+DY55,"")</f>
        <v>#VALUE!</v>
      </c>
      <c r="EB55" s="37" t="e">
        <f aca="false">IF(EA55="","",EA55/500*100)</f>
        <v>#VALUE!</v>
      </c>
      <c r="EC55" s="32" t="e">
        <f aca="false">IF(EE55="PASS",Ngrade(EB55),"")</f>
        <v>#VALUE!</v>
      </c>
      <c r="ED55" s="33" t="e">
        <f aca="false">IF(EA55="","",((DR55)*3+(DT55)*3+(DV55)*3+(DX55)*3+(DZ55)*6)/18)</f>
        <v>#VALUE!</v>
      </c>
      <c r="EE55" s="34" t="e">
        <f aca="false">remarks5(DR55,DT55,DV55,DX55,DZ55,LEFT(DQ$5,6),LEFT(DS$5,6),LEFT(DU$5,6),LEFT(DW$5,6),LEFT(DY$5,6))</f>
        <v>#VALUE!</v>
      </c>
      <c r="EF55" s="34" t="e">
        <f aca="false">STATUS(BV55)</f>
        <v>#VALUE!</v>
      </c>
      <c r="EG55" s="36" t="n">
        <f aca="false">(SUM(H55,J55,L55,P55,Z55,AB55,AF55,AQ55,AS55,AU55,AW55,AY55,BA55,BL55,BN55,BP55,BR55)*3+SUM(N55,AH55,BJ55)*4+SUM(R55,AD55)*2)/67</f>
        <v>0</v>
      </c>
      <c r="EH55" s="30" t="s">
        <v>70</v>
      </c>
      <c r="EI55" s="31" t="n">
        <v>0</v>
      </c>
      <c r="EJ55" s="30" t="s">
        <v>70</v>
      </c>
      <c r="EK55" s="31" t="n">
        <v>0</v>
      </c>
      <c r="EL55" s="30" t="s">
        <v>70</v>
      </c>
      <c r="EM55" s="31" t="n">
        <v>0</v>
      </c>
      <c r="EN55" s="30" t="s">
        <v>70</v>
      </c>
      <c r="EO55" s="31" t="n">
        <v>0</v>
      </c>
      <c r="EP55" s="30" t="s">
        <v>70</v>
      </c>
      <c r="EQ55" s="31" t="n">
        <v>0</v>
      </c>
      <c r="ER55" s="32" t="e">
        <f aca="false">IF(EV55="PASS",EH55+EJ55+EL55+EN55+EP55,"")</f>
        <v>#VALUE!</v>
      </c>
      <c r="ES55" s="33" t="e">
        <f aca="false">IF(ER55="","",ER55/500*100)</f>
        <v>#VALUE!</v>
      </c>
      <c r="ET55" s="32" t="e">
        <f aca="false">IF(EV55="PASS",Ngrade(ES55),"")</f>
        <v>#VALUE!</v>
      </c>
      <c r="EU55" s="33" t="n">
        <f aca="false">ROUND(((EI55*3)+(EK55*4)+(EM55*3)+(EO55*3)+(EQ55*3))/16,2)</f>
        <v>0</v>
      </c>
      <c r="EV55" s="34" t="e">
        <f aca="false">remarks5(EI55,EK55,EM55,EO55,EQ55,LEFT(EH$5,6),LEFT(EJ$5,6),LEFT(EL$5,6),LEFT(EN$5,6),LEFT(EP$5,6))</f>
        <v>#VALUE!</v>
      </c>
      <c r="EW55" s="38" t="e">
        <f aca="false">STATUS(EU55)</f>
        <v>#VALUE!</v>
      </c>
      <c r="EX55" s="36" t="n">
        <f aca="false">((H55+J55+L55+P55+Z55+AB55+AF55+AQ55+AS55+AU55+AW55+AY55+BA55+BL55+BN55+BP55+BR55+EI55+EM55+EO55+EQ55)*3+SUM(R55,AD55)*2+SUM(N55,AH55,BJ55,EK55)*4)/83</f>
        <v>0</v>
      </c>
      <c r="EY55" s="30" t="s">
        <v>70</v>
      </c>
      <c r="EZ55" s="31" t="n">
        <v>0</v>
      </c>
      <c r="FA55" s="30" t="s">
        <v>70</v>
      </c>
      <c r="FB55" s="31" t="n">
        <v>0</v>
      </c>
      <c r="FC55" s="30" t="s">
        <v>70</v>
      </c>
      <c r="FD55" s="31" t="n">
        <v>0</v>
      </c>
      <c r="FE55" s="30" t="s">
        <v>70</v>
      </c>
      <c r="FF55" s="31" t="n">
        <v>0</v>
      </c>
      <c r="FG55" s="30" t="s">
        <v>70</v>
      </c>
      <c r="FH55" s="31" t="n">
        <v>0</v>
      </c>
      <c r="FI55" s="32" t="e">
        <f aca="false">IF(FM55="PASS",EY55+FA55+FC55+FE55+FG55,"")</f>
        <v>#VALUE!</v>
      </c>
      <c r="FJ55" s="33" t="e">
        <f aca="false">IF(FI55="","",FI55/500*100)</f>
        <v>#VALUE!</v>
      </c>
      <c r="FK55" s="32" t="e">
        <f aca="false">IF(FM55="PASS",Ngrade(FJ55),"")</f>
        <v>#VALUE!</v>
      </c>
      <c r="FL55" s="33" t="n">
        <f aca="false">ROUND(((EZ55*3)+(FB55*3)+(FD55*3)+(FF55*3)+(FH55*3))/15,2)</f>
        <v>0</v>
      </c>
      <c r="FM55" s="34" t="e">
        <f aca="false">remarks5(EZ55,FB55,FD55,FF55,FH55,LEFT(EY$5,6),LEFT(FA$5,6),LEFT(FC$5,6),LEFT(FE$5,6),LEFT(FG$5,6))</f>
        <v>#VALUE!</v>
      </c>
      <c r="FN55" s="38" t="e">
        <f aca="false">STATUS(FL55)</f>
        <v>#VALUE!</v>
      </c>
      <c r="FO55" s="36" t="n">
        <f aca="false">((H55+J55+L55+P55+Z55+AB55+AF55+AQ55+AS55+AU55+AW55+AY55+BA55+BL55+BN55+BP55+BR55+EI55+EM55+EO55+EQ55+EZ55+FB55+FD55+FF55+FH55)*3+SUM(R55,AD55)*2+SUM(N55,AH55,BJ55,EK55)*4)/98</f>
        <v>0</v>
      </c>
      <c r="FP55" s="30" t="s">
        <v>70</v>
      </c>
      <c r="FQ55" s="31" t="n">
        <v>0</v>
      </c>
      <c r="FR55" s="30" t="s">
        <v>70</v>
      </c>
      <c r="FS55" s="31" t="n">
        <v>0</v>
      </c>
      <c r="FT55" s="30" t="s">
        <v>70</v>
      </c>
      <c r="FU55" s="31" t="n">
        <v>0</v>
      </c>
      <c r="FV55" s="30" t="s">
        <v>70</v>
      </c>
      <c r="FW55" s="31" t="n">
        <v>0</v>
      </c>
      <c r="FX55" s="30" t="s">
        <v>70</v>
      </c>
      <c r="FY55" s="31" t="n">
        <v>0</v>
      </c>
      <c r="FZ55" s="32" t="e">
        <f aca="false">IF(GD55="PASS",FP55+FR55+FT55+FV55+FX55,"")</f>
        <v>#VALUE!</v>
      </c>
      <c r="GA55" s="33" t="e">
        <f aca="false">IF(FZ55="","",FZ55/500*100)</f>
        <v>#VALUE!</v>
      </c>
      <c r="GB55" s="32" t="e">
        <f aca="false">IF(GD55="PASS",Ngrade(GA55),"")</f>
        <v>#VALUE!</v>
      </c>
      <c r="GC55" s="33" t="n">
        <f aca="false">ROUND(((FQ55*3)+(FS55*3)+(FU55*3)+(FW55*3)+(FY55*4))/16,2)</f>
        <v>0</v>
      </c>
      <c r="GD55" s="34" t="e">
        <f aca="false">remarks5(FQ55,FS55,FU55,FW55,FY55,LEFT(FP$5,6),LEFT(FR$5,6),LEFT(FT$5,6),LEFT(FV$5,6),LEFT(FX$5,6))</f>
        <v>#VALUE!</v>
      </c>
      <c r="GE55" s="38" t="e">
        <f aca="false">STATUS(GC55)</f>
        <v>#VALUE!</v>
      </c>
      <c r="GF55" s="36" t="n">
        <f aca="false">((H55+J55+L55+P55+Z55+AB55+AF55+AQ55+AS55+AU55+AW55+AY55+BA55+BL55+BN55+BP55+BR55+EI55+EM55+EO55+EQ55+EZ55+FB55+FD55+FF55+FH55+FQ55+FS55+FU55+FW55)*3+SUM(R55,AD55)*2+SUM(N55,AH55,BJ55,EK55,FY55)*4)/114</f>
        <v>0</v>
      </c>
      <c r="GG55" s="30" t="s">
        <v>70</v>
      </c>
      <c r="GH55" s="31" t="n">
        <v>0</v>
      </c>
      <c r="GI55" s="30" t="s">
        <v>70</v>
      </c>
      <c r="GJ55" s="31" t="n">
        <v>0</v>
      </c>
      <c r="GK55" s="30" t="s">
        <v>70</v>
      </c>
      <c r="GL55" s="31" t="n">
        <v>0</v>
      </c>
      <c r="GM55" s="30" t="s">
        <v>70</v>
      </c>
      <c r="GN55" s="31" t="n">
        <v>0</v>
      </c>
      <c r="GO55" s="30" t="s">
        <v>70</v>
      </c>
      <c r="GP55" s="31" t="n">
        <v>0</v>
      </c>
      <c r="GQ55" s="32" t="e">
        <f aca="false">IF(GU55="PASS",GG55+GI55+GK55+GM55+GO55,"")</f>
        <v>#VALUE!</v>
      </c>
      <c r="GR55" s="33" t="e">
        <f aca="false">IF(GQ55="","",GQ55/500*100)</f>
        <v>#VALUE!</v>
      </c>
      <c r="GS55" s="32" t="e">
        <f aca="false">IF(GU55="PASS",Ngrade(GR55),"")</f>
        <v>#VALUE!</v>
      </c>
      <c r="GT55" s="33" t="n">
        <f aca="false">ROUND(((GH55*3)+(GJ55*3)+(GL55*3)+(GN55*3)+(GP55*6))/18,2)</f>
        <v>0</v>
      </c>
      <c r="GU55" s="34" t="e">
        <f aca="false">remarks5(GH55,GJ55,GL55,GN55,GP55,LEFT(GG$5,6),LEFT(GI$5,6),LEFT(GK$5,6),LEFT(GM$5,6),LEFT(GO$5,6))</f>
        <v>#VALUE!</v>
      </c>
      <c r="GV55" s="38" t="e">
        <f aca="false">STATUS(GT55)</f>
        <v>#VALUE!</v>
      </c>
      <c r="GW55" s="39" t="e">
        <f aca="false">IF(AND(W55="PASS",AM55="PASS",BF55="PASS",BW55="PASS",EV55="PASS",FM55="PASS",GD55="PASS",GU55="PASS"),S55+AI55+BB55+BS55+ER55+FI55+FZ55+GQ55,"")</f>
        <v>#VALUE!</v>
      </c>
      <c r="GX55" s="19" t="e">
        <f aca="false">IF(GW55="","",GW55/4150*100)</f>
        <v>#VALUE!</v>
      </c>
      <c r="GY55" s="39" t="e">
        <f aca="false">IF(HA55="PASS",Ngrade(GX55),"")</f>
        <v>#VALUE!</v>
      </c>
      <c r="GZ55" s="19" t="n">
        <f aca="false">((H55+J55+L55+P55+Z55+AB55+AF55+AQ55+AS55+AU55+AW55+AY55+BA55+BL55+BN55+BP55+BR55+EI55+EM55+EO55+EQ55+EZ55+FB55+FD55+FF55+FH55+FQ55+FS55+FU55+FW55+GH55+GJ55+GL55+GN55)*3+SUM(R55,AD55)*2+SUM(N55,AH55,BJ55,EK55,FY55)*4+SUM(GP55)*6)/132</f>
        <v>0</v>
      </c>
      <c r="HA55" s="19" t="e">
        <f aca="false">IF(GX55="","FAIL","PASS")</f>
        <v>#VALUE!</v>
      </c>
      <c r="HB55" s="19" t="e">
        <f aca="false">STATUS2008(V55,AO55,BH55,EG55,EX55,FO55,GF55,GZ55)</f>
        <v>#VALUE!</v>
      </c>
      <c r="HC55" s="40" t="s">
        <v>71</v>
      </c>
    </row>
    <row r="56" customFormat="false" ht="21" hidden="false" customHeight="false" outlineLevel="0" collapsed="false">
      <c r="A56" s="43" t="s">
        <v>211</v>
      </c>
      <c r="B56" s="44" t="s">
        <v>212</v>
      </c>
      <c r="C56" s="44" t="s">
        <v>213</v>
      </c>
      <c r="F56" s="42"/>
      <c r="G56" s="30" t="n">
        <v>81</v>
      </c>
      <c r="H56" s="31" t="n">
        <v>3.5</v>
      </c>
      <c r="I56" s="30" t="n">
        <v>95</v>
      </c>
      <c r="J56" s="31" t="n">
        <v>4</v>
      </c>
      <c r="K56" s="30" t="n">
        <v>60</v>
      </c>
      <c r="L56" s="31" t="n">
        <v>2</v>
      </c>
      <c r="M56" s="30" t="n">
        <v>65</v>
      </c>
      <c r="N56" s="31" t="n">
        <v>2.4</v>
      </c>
      <c r="O56" s="30" t="n">
        <v>71</v>
      </c>
      <c r="P56" s="31" t="n">
        <v>2.8</v>
      </c>
      <c r="Q56" s="30" t="n">
        <v>47</v>
      </c>
      <c r="R56" s="31" t="n">
        <v>4</v>
      </c>
      <c r="S56" s="32" t="e">
        <f aca="false">IF(W56="PASS",G56+I56+K56+M56+O56+Q56,"")</f>
        <v>#VALUE!</v>
      </c>
      <c r="T56" s="33" t="e">
        <f aca="false">IF(S56="","",S56/550*100)</f>
        <v>#VALUE!</v>
      </c>
      <c r="U56" s="32" t="e">
        <f aca="false">IF(W56="PASS",Ngrade(T56),"")</f>
        <v>#VALUE!</v>
      </c>
      <c r="V56" s="33" t="n">
        <f aca="false">ROUND(((H56*3)+(J56*3)+(L56*3)+(N56*4)+(P56*3)+(R56*2))/18,2)</f>
        <v>3.03</v>
      </c>
      <c r="W56" s="34" t="e">
        <f aca="false">remarks5(H56,J56,L56,N56,R56,LEFT(G$5,6),LEFT(I$5,6),LEFT(K$5,6),LEFT(M$5,6),LEFT(Q$5,6))</f>
        <v>#VALUE!</v>
      </c>
      <c r="X56" s="34" t="e">
        <f aca="false">STATUS(V56)</f>
        <v>#VALUE!</v>
      </c>
      <c r="Y56" s="30" t="n">
        <v>80</v>
      </c>
      <c r="Z56" s="31" t="n">
        <v>3.4</v>
      </c>
      <c r="AA56" s="30" t="n">
        <v>79</v>
      </c>
      <c r="AB56" s="31" t="n">
        <v>3.3</v>
      </c>
      <c r="AC56" s="30" t="n">
        <v>87</v>
      </c>
      <c r="AD56" s="31" t="n">
        <v>4</v>
      </c>
      <c r="AE56" s="30" t="n">
        <v>90</v>
      </c>
      <c r="AF56" s="31" t="n">
        <v>4</v>
      </c>
      <c r="AG56" s="30" t="n">
        <v>51</v>
      </c>
      <c r="AH56" s="31" t="n">
        <v>1.1</v>
      </c>
      <c r="AI56" s="32" t="e">
        <f aca="false">IF(AM56="PASS",Y56+AA56+AC56+AE56+AG56,"")</f>
        <v>#VALUE!</v>
      </c>
      <c r="AJ56" s="33" t="e">
        <f aca="false">IF(AI56="","",AI56/500*100)</f>
        <v>#VALUE!</v>
      </c>
      <c r="AK56" s="33" t="e">
        <f aca="false">IF(AM56="PASS",Ngrade(AJ56),"")</f>
        <v>#VALUE!</v>
      </c>
      <c r="AL56" s="33" t="n">
        <f aca="false">ROUND(((Z56*3)+(AB56*3)+(AD56*2)+(AF56*3)+(AH56*4))/15,2)</f>
        <v>2.97</v>
      </c>
      <c r="AM56" s="35" t="e">
        <f aca="false">remarks5(Z56,AB56,AD56,AF56,AH56,LEFT(Y$5,6),LEFT(AA$5,6),LEFT(AC$5,6),LEFT(AE$5,6),LEFT(AG$5,6))</f>
        <v>#VALUE!</v>
      </c>
      <c r="AN56" s="35" t="e">
        <f aca="false">STATUS(AL56)</f>
        <v>#VALUE!</v>
      </c>
      <c r="AO56" s="36" t="n">
        <f aca="false">(SUM(H56,J56,L56,P56,Z56,AB56,AF56)*3+SUM(N56,AH56)*4+SUM(R56,AD56)*2)/33</f>
        <v>3</v>
      </c>
      <c r="AP56" s="30" t="n">
        <v>60</v>
      </c>
      <c r="AQ56" s="31" t="n">
        <v>2</v>
      </c>
      <c r="AR56" s="30" t="n">
        <v>72.5</v>
      </c>
      <c r="AS56" s="31" t="n">
        <v>2.9</v>
      </c>
      <c r="AT56" s="30" t="n">
        <v>71</v>
      </c>
      <c r="AU56" s="31" t="n">
        <v>2.8</v>
      </c>
      <c r="AV56" s="30" t="n">
        <v>92</v>
      </c>
      <c r="AW56" s="31" t="n">
        <v>4</v>
      </c>
      <c r="AX56" s="30" t="n">
        <v>73</v>
      </c>
      <c r="AY56" s="31" t="n">
        <v>2.9</v>
      </c>
      <c r="AZ56" s="30" t="n">
        <v>84</v>
      </c>
      <c r="BA56" s="31" t="n">
        <v>3.9</v>
      </c>
      <c r="BB56" s="32" t="e">
        <f aca="false">IF(BF56="PASS",AP56+AR56+AT56+AV56++AX56+AZ56,"")</f>
        <v>#VALUE!</v>
      </c>
      <c r="BC56" s="33" t="e">
        <f aca="false">IF(BB56="","",BB56/600*100)</f>
        <v>#VALUE!</v>
      </c>
      <c r="BD56" s="32" t="e">
        <f aca="false">IF(BF56="PASS",Ngrade(BC56),"")</f>
        <v>#VALUE!</v>
      </c>
      <c r="BE56" s="33" t="n">
        <f aca="false">ROUND(((AQ56*3)+(AS56*3)+(AU56*3)+(AW56*3)+(AY56*3)+(BA56*3))/18,2)</f>
        <v>3.08</v>
      </c>
      <c r="BF56" s="34" t="e">
        <f aca="false">remarks6($AQ56,$AS56,$AU56,$AW56,$AY56,$BA56,LEFT($AP$5,6),LEFT($AR$5,6),LEFT($AT$5,6),LEFT($AV$5,6),LEFT($AX$5,6),LEFT($AZ$5,6))</f>
        <v>#VALUE!</v>
      </c>
      <c r="BG56" s="34" t="e">
        <f aca="false">STATUS(BE56)</f>
        <v>#VALUE!</v>
      </c>
      <c r="BH56" s="36" t="n">
        <f aca="false">(SUM(H56,J56,L56,P56,Z56,AB56,AF56,AQ56,AS56,AU56,AW56,AY56,BA56)*3+SUM(N56,AH56)*4+SUM(R56,AD56)*2)/51</f>
        <v>3.02941176470588</v>
      </c>
      <c r="BI56" s="30" t="n">
        <v>89</v>
      </c>
      <c r="BJ56" s="31" t="n">
        <v>4</v>
      </c>
      <c r="BK56" s="30" t="n">
        <v>68</v>
      </c>
      <c r="BL56" s="31" t="n">
        <v>2.6</v>
      </c>
      <c r="BM56" s="30" t="n">
        <v>89</v>
      </c>
      <c r="BN56" s="31" t="n">
        <v>4</v>
      </c>
      <c r="BO56" s="30" t="n">
        <v>96</v>
      </c>
      <c r="BP56" s="31" t="n">
        <v>4</v>
      </c>
      <c r="BQ56" s="30" t="n">
        <v>92</v>
      </c>
      <c r="BR56" s="31" t="n">
        <v>4</v>
      </c>
      <c r="BS56" s="32" t="e">
        <f aca="false">IF(BW56="PASS",BI56+BK56+BM56+BO56+BQ56,"")</f>
        <v>#VALUE!</v>
      </c>
      <c r="BT56" s="33" t="e">
        <f aca="false">IF(BS56="","",BS56/500*100)</f>
        <v>#VALUE!</v>
      </c>
      <c r="BU56" s="32" t="e">
        <f aca="false">IF(BW56="PASS",Ngrade(BT56),"")</f>
        <v>#VALUE!</v>
      </c>
      <c r="BV56" s="33" t="n">
        <f aca="false">ROUND(((BJ56*4)+(BL56*3)+(BN56*3)+(BP56*3)+(BR56*3))/16,2)</f>
        <v>3.74</v>
      </c>
      <c r="BW56" s="34" t="e">
        <f aca="false">remarks5(BJ56,BL56,BN56,BP56,BR56,LEFT(BI$5,6),LEFT(BK$5,6),LEFT(BM$5,6),LEFT(BO$5,6),LEFT(BQ$5,6))</f>
        <v>#VALUE!</v>
      </c>
      <c r="BX56" s="30"/>
      <c r="BY56" s="31"/>
      <c r="BZ56" s="30"/>
      <c r="CA56" s="31"/>
      <c r="CB56" s="30"/>
      <c r="CC56" s="31"/>
      <c r="CD56" s="30"/>
      <c r="CE56" s="31"/>
      <c r="CF56" s="30"/>
      <c r="CG56" s="31"/>
      <c r="CH56" s="30"/>
      <c r="CI56" s="31"/>
      <c r="CJ56" s="32" t="e">
        <f aca="false">IF(CN56="PASS",BX56+BZ56+CB56+CD56+CF56+CH56,"")</f>
        <v>#REF!</v>
      </c>
      <c r="CK56" s="37" t="e">
        <f aca="false">IF(CJ56="","",CJ56/600*100)</f>
        <v>#REF!</v>
      </c>
      <c r="CL56" s="32" t="e">
        <f aca="false">IF(CN56="PASS",Ngrade(CK56),"")</f>
        <v>#REF!</v>
      </c>
      <c r="CM56" s="33" t="e">
        <f aca="false">IF(CJ56="","",((BY56)*3+(CA56)*3+(CC56)*3+(CE56)*3+(CG56)*3+(CI56)*3)/18)</f>
        <v>#REF!</v>
      </c>
      <c r="CN56" s="34" t="e">
        <f aca="false">remarks6(BY56,CA56,CC56,CE56,CG56,CI56,LEFT($G$5,6),LEFT($I$5,6),LEFT($K$5,6),LEFT($M$5,6),LEFT($O$5,6),LEFT(#REF!,6))</f>
        <v>#REF!</v>
      </c>
      <c r="CO56" s="30"/>
      <c r="CP56" s="31"/>
      <c r="CQ56" s="30"/>
      <c r="CR56" s="31"/>
      <c r="CS56" s="30"/>
      <c r="CT56" s="31"/>
      <c r="CU56" s="30"/>
      <c r="CV56" s="31"/>
      <c r="CW56" s="30"/>
      <c r="CX56" s="31"/>
      <c r="CY56" s="32" t="e">
        <f aca="false">IF(DC56="PASS",CO56+CQ56+CS56+CU56+CW56,"")</f>
        <v>#VALUE!</v>
      </c>
      <c r="CZ56" s="37" t="e">
        <f aca="false">IF(CY56="","",CY56/500*100)</f>
        <v>#VALUE!</v>
      </c>
      <c r="DA56" s="32" t="e">
        <f aca="false">IF(DC56="PASS",Ngrade(CZ56),"")</f>
        <v>#VALUE!</v>
      </c>
      <c r="DB56" s="33" t="e">
        <f aca="false">IF(CY56="","",((CP56)*3+(CR56)*3+(CT56)*3+(CV56)*3+(CX56)*3)/15)</f>
        <v>#VALUE!</v>
      </c>
      <c r="DC56" s="34" t="e">
        <f aca="false">remarks5(CP56,CR56,CT56,CV56,CX56,LEFT(CO$5,6),LEFT(CQ$5,6),LEFT(CS$5,6),LEFT(CU$5,6),LEFT(CW$5,6))</f>
        <v>#VALUE!</v>
      </c>
      <c r="DD56" s="30"/>
      <c r="DE56" s="31"/>
      <c r="DF56" s="30"/>
      <c r="DG56" s="31"/>
      <c r="DH56" s="30"/>
      <c r="DI56" s="31"/>
      <c r="DJ56" s="30"/>
      <c r="DK56" s="31"/>
      <c r="DL56" s="32" t="e">
        <f aca="false">IF(DP56="PASS",DD56+DF56+DH56+DJ56,"")</f>
        <v>#VALUE!</v>
      </c>
      <c r="DM56" s="37" t="e">
        <f aca="false">IF(DL56="","",DL56/400*100)</f>
        <v>#VALUE!</v>
      </c>
      <c r="DN56" s="32" t="e">
        <f aca="false">IF(DP56="PASS",Ngrade(DM56),"")</f>
        <v>#VALUE!</v>
      </c>
      <c r="DO56" s="33" t="e">
        <f aca="false">IF(DL56="","",((DE56)*3+(DG56)*3+(DI56)*3+(DK56)*3)/12)</f>
        <v>#VALUE!</v>
      </c>
      <c r="DP56" s="34" t="e">
        <f aca="false">remark4(DE56,DG56,DI56,DK56,LEFT(DD$5,6),LEFT(DF$5,6),LEFT(DH$5,6),LEFT(DJ$5,6))</f>
        <v>#VALUE!</v>
      </c>
      <c r="DQ56" s="30"/>
      <c r="DR56" s="31"/>
      <c r="DS56" s="30"/>
      <c r="DT56" s="31"/>
      <c r="DU56" s="30"/>
      <c r="DV56" s="31"/>
      <c r="DW56" s="30"/>
      <c r="DX56" s="31"/>
      <c r="DY56" s="30"/>
      <c r="DZ56" s="31"/>
      <c r="EA56" s="32" t="e">
        <f aca="false">IF(EE56="PASS",DQ56+DS56+DU56+DW56+DY56,"")</f>
        <v>#VALUE!</v>
      </c>
      <c r="EB56" s="37" t="e">
        <f aca="false">IF(EA56="","",EA56/500*100)</f>
        <v>#VALUE!</v>
      </c>
      <c r="EC56" s="32" t="e">
        <f aca="false">IF(EE56="PASS",Ngrade(EB56),"")</f>
        <v>#VALUE!</v>
      </c>
      <c r="ED56" s="33" t="e">
        <f aca="false">IF(EA56="","",((DR56)*3+(DT56)*3+(DV56)*3+(DX56)*3+(DZ56)*6)/18)</f>
        <v>#VALUE!</v>
      </c>
      <c r="EE56" s="34" t="e">
        <f aca="false">remarks5(DR56,DT56,DV56,DX56,DZ56,LEFT(DQ$5,6),LEFT(DS$5,6),LEFT(DU$5,6),LEFT(DW$5,6),LEFT(DY$5,6))</f>
        <v>#VALUE!</v>
      </c>
      <c r="EF56" s="34" t="e">
        <f aca="false">STATUS(BV56)</f>
        <v>#VALUE!</v>
      </c>
      <c r="EG56" s="36" t="n">
        <f aca="false">(SUM(H56,J56,L56,P56,Z56,AB56,AF56,AQ56,AS56,AU56,AW56,AY56,BA56,BL56,BN56,BP56,BR56)*3+SUM(N56,AH56,BJ56)*4+SUM(R56,AD56)*2)/67</f>
        <v>3.19850746268657</v>
      </c>
      <c r="EH56" s="30" t="n">
        <v>100</v>
      </c>
      <c r="EI56" s="31" t="n">
        <v>4</v>
      </c>
      <c r="EJ56" s="30" t="n">
        <v>74</v>
      </c>
      <c r="EK56" s="31" t="n">
        <v>3</v>
      </c>
      <c r="EL56" s="30" t="n">
        <v>63</v>
      </c>
      <c r="EM56" s="31" t="n">
        <v>2.2</v>
      </c>
      <c r="EN56" s="30" t="n">
        <v>92</v>
      </c>
      <c r="EO56" s="31" t="n">
        <v>4</v>
      </c>
      <c r="EP56" s="30" t="n">
        <v>73</v>
      </c>
      <c r="EQ56" s="31" t="n">
        <v>2.9</v>
      </c>
      <c r="ER56" s="32" t="e">
        <f aca="false">IF(EV56="PASS",EH56+EJ56+EL56+EN56+EP56,"")</f>
        <v>#VALUE!</v>
      </c>
      <c r="ES56" s="33" t="e">
        <f aca="false">IF(ER56="","",ER56/500*100)</f>
        <v>#VALUE!</v>
      </c>
      <c r="ET56" s="32" t="e">
        <f aca="false">IF(EV56="PASS",Ngrade(ES56),"")</f>
        <v>#VALUE!</v>
      </c>
      <c r="EU56" s="33" t="n">
        <f aca="false">ROUND(((EI56*3)+(EK56*4)+(EM56*3)+(EO56*3)+(EQ56*3))/16,2)</f>
        <v>3.21</v>
      </c>
      <c r="EV56" s="34" t="e">
        <f aca="false">remarks5(EI56,EK56,EM56,EO56,EQ56,LEFT(EH$5,6),LEFT(EJ$5,6),LEFT(EL$5,6),LEFT(EN$5,6),LEFT(EP$5,6))</f>
        <v>#VALUE!</v>
      </c>
      <c r="EW56" s="38" t="e">
        <f aca="false">STATUS(EU56)</f>
        <v>#VALUE!</v>
      </c>
      <c r="EX56" s="36" t="n">
        <f aca="false">((H56+J56+L56+P56+Z56+AB56+AF56+AQ56+AS56+AU56+AW56+AY56+BA56+BL56+BN56+BP56+BR56+EI56+EM56+EO56+EQ56)*3+SUM(R56,AD56)*2+SUM(N56,AH56,BJ56,EK56)*4)/83</f>
        <v>3.2</v>
      </c>
      <c r="EY56" s="30" t="n">
        <v>90</v>
      </c>
      <c r="EZ56" s="31" t="n">
        <v>4</v>
      </c>
      <c r="FA56" s="30" t="n">
        <v>88</v>
      </c>
      <c r="FB56" s="31" t="n">
        <v>4</v>
      </c>
      <c r="FC56" s="30" t="n">
        <v>87</v>
      </c>
      <c r="FD56" s="31" t="n">
        <v>4</v>
      </c>
      <c r="FE56" s="30" t="n">
        <v>75</v>
      </c>
      <c r="FF56" s="31" t="n">
        <v>3.1</v>
      </c>
      <c r="FG56" s="30" t="n">
        <v>72</v>
      </c>
      <c r="FH56" s="31" t="n">
        <v>2.9</v>
      </c>
      <c r="FI56" s="32" t="e">
        <f aca="false">IF(FM56="PASS",EY56+FA56+FC56+FE56+FG56,"")</f>
        <v>#VALUE!</v>
      </c>
      <c r="FJ56" s="33" t="e">
        <f aca="false">IF(FI56="","",FI56/500*100)</f>
        <v>#VALUE!</v>
      </c>
      <c r="FK56" s="32" t="e">
        <f aca="false">IF(FM56="PASS",Ngrade(FJ56),"")</f>
        <v>#VALUE!</v>
      </c>
      <c r="FL56" s="33" t="n">
        <f aca="false">ROUND(((EZ56*3)+(FB56*3)+(FD56*3)+(FF56*3)+(FH56*3))/15,2)</f>
        <v>3.6</v>
      </c>
      <c r="FM56" s="34" t="e">
        <f aca="false">remarks5(EZ56,FB56,FD56,FF56,FH56,LEFT(EY$5,6),LEFT(FA$5,6),LEFT(FC$5,6),LEFT(FE$5,6),LEFT(FG$5,6))</f>
        <v>#VALUE!</v>
      </c>
      <c r="FN56" s="38" t="e">
        <f aca="false">STATUS(FL56)</f>
        <v>#VALUE!</v>
      </c>
      <c r="FO56" s="36" t="n">
        <f aca="false">((H56+J56+L56+P56+Z56+AB56+AF56+AQ56+AS56+AU56+AW56+AY56+BA56+BL56+BN56+BP56+BR56+EI56+EM56+EO56+EQ56+EZ56+FB56+FD56+FF56+FH56)*3+SUM(R56,AD56)*2+SUM(N56,AH56,BJ56,EK56)*4)/98</f>
        <v>3.26122448979592</v>
      </c>
      <c r="FP56" s="30" t="n">
        <v>88</v>
      </c>
      <c r="FQ56" s="31" t="n">
        <v>4</v>
      </c>
      <c r="FR56" s="30" t="n">
        <v>80</v>
      </c>
      <c r="FS56" s="31" t="n">
        <v>3.4</v>
      </c>
      <c r="FT56" s="30" t="n">
        <v>86</v>
      </c>
      <c r="FU56" s="31" t="n">
        <v>4</v>
      </c>
      <c r="FV56" s="30" t="n">
        <v>71</v>
      </c>
      <c r="FW56" s="31" t="n">
        <v>2.8</v>
      </c>
      <c r="FX56" s="30" t="n">
        <v>57</v>
      </c>
      <c r="FY56" s="31" t="n">
        <v>1.7</v>
      </c>
      <c r="FZ56" s="32" t="e">
        <f aca="false">IF(GD56="PASS",FP56+FR56+FT56+FV56+FX56,"")</f>
        <v>#VALUE!</v>
      </c>
      <c r="GA56" s="33" t="e">
        <f aca="false">IF(FZ56="","",FZ56/500*100)</f>
        <v>#VALUE!</v>
      </c>
      <c r="GB56" s="32" t="e">
        <f aca="false">IF(GD56="PASS",Ngrade(GA56),"")</f>
        <v>#VALUE!</v>
      </c>
      <c r="GC56" s="33" t="n">
        <f aca="false">ROUND(((FQ56*3)+(FS56*3)+(FU56*3)+(FW56*3)+(FY56*4))/16,2)</f>
        <v>3.09</v>
      </c>
      <c r="GD56" s="34" t="e">
        <f aca="false">remarks5(FQ56,FS56,FU56,FW56,FY56,LEFT(FP$5,6),LEFT(FR$5,6),LEFT(FT$5,6),LEFT(FV$5,6),LEFT(FX$5,6))</f>
        <v>#VALUE!</v>
      </c>
      <c r="GE56" s="38" t="e">
        <f aca="false">STATUS(GC56)</f>
        <v>#VALUE!</v>
      </c>
      <c r="GF56" s="36" t="n">
        <f aca="false">((H56+J56+L56+P56+Z56+AB56+AF56+AQ56+AS56+AU56+AW56+AY56+BA56+BL56+BN56+BP56+BR56+EI56+EM56+EO56+EQ56+EZ56+FB56+FD56+FF56+FH56+FQ56+FS56+FU56+FW56)*3+SUM(R56,AD56)*2+SUM(N56,AH56,BJ56,EK56,FY56)*4)/114</f>
        <v>3.23684210526316</v>
      </c>
      <c r="GG56" s="30" t="n">
        <v>80</v>
      </c>
      <c r="GH56" s="31" t="n">
        <v>3.4</v>
      </c>
      <c r="GI56" s="30" t="n">
        <v>81</v>
      </c>
      <c r="GJ56" s="31" t="n">
        <v>3.5</v>
      </c>
      <c r="GK56" s="30" t="n">
        <v>80</v>
      </c>
      <c r="GL56" s="31" t="n">
        <v>3.4</v>
      </c>
      <c r="GM56" s="30" t="n">
        <v>73</v>
      </c>
      <c r="GN56" s="31" t="n">
        <v>2.9</v>
      </c>
      <c r="GO56" s="30" t="n">
        <v>65</v>
      </c>
      <c r="GP56" s="31" t="n">
        <v>2.4</v>
      </c>
      <c r="GQ56" s="32" t="e">
        <f aca="false">IF(GU56="PASS",GG56+GI56+GK56+GM56+GO56,"")</f>
        <v>#VALUE!</v>
      </c>
      <c r="GR56" s="33" t="e">
        <f aca="false">IF(GQ56="","",GQ56/500*100)</f>
        <v>#VALUE!</v>
      </c>
      <c r="GS56" s="32" t="e">
        <f aca="false">IF(GU56="PASS",Ngrade(GR56),"")</f>
        <v>#VALUE!</v>
      </c>
      <c r="GT56" s="33" t="n">
        <f aca="false">ROUND(((GH56*3)+(GJ56*3)+(GL56*3)+(GN56*3)+(GP56*6))/18,2)</f>
        <v>3</v>
      </c>
      <c r="GU56" s="34" t="e">
        <f aca="false">remarks5(GH56,GJ56,GL56,GN56,GP56,LEFT(GG$5,6),LEFT(GI$5,6),LEFT(GK$5,6),LEFT(GM$5,6),LEFT(GO$5,6))</f>
        <v>#VALUE!</v>
      </c>
      <c r="GV56" s="38" t="e">
        <f aca="false">STATUS(GT56)</f>
        <v>#VALUE!</v>
      </c>
      <c r="GW56" s="48" t="e">
        <f aca="false">IF(AND(W56="PASS",AM56="PASS",BF56="PASS",BW56="PASS",EV56="PASS",FM56="PASS",GD56="PASS",GU56="PASS"),S56+AI56+BB56+BS56+ER56+FI56+FZ56+GQ56,"")</f>
        <v>#VALUE!</v>
      </c>
      <c r="GX56" s="19" t="e">
        <f aca="false">IF(GW56="","",GW56/4150*100)</f>
        <v>#VALUE!</v>
      </c>
      <c r="GY56" s="39" t="e">
        <f aca="false">IF(HA56="PASS",Ngrade(GX56),"")</f>
        <v>#VALUE!</v>
      </c>
      <c r="GZ56" s="19" t="n">
        <f aca="false">((H56+J56+L56+P56+Z56+AB56+AF56+AQ56+AS56+AU56+AW56+AY56+BA56+BL56+BN56+BP56+BR56+EI56+EM56+EO56+EQ56+EZ56+FB56+FD56+FF56+FH56+FQ56+FS56+FU56+FW56+GH56+GJ56+GL56+GN56)*3+SUM(R56,AD56)*2+SUM(N56,AH56,BJ56,EK56,FY56)*4+SUM(GP56)*6)/132</f>
        <v>3.20454545454546</v>
      </c>
      <c r="HA56" s="19" t="e">
        <f aca="false">IF(GX56="","FAIL","PASS")</f>
        <v>#VALUE!</v>
      </c>
      <c r="HB56" s="19" t="e">
        <f aca="false">STATUS2008(V56,AO56,BH56,EG56,EX56,FO56,GF56,GZ56)</f>
        <v>#VALUE!</v>
      </c>
      <c r="HC56" s="49"/>
    </row>
    <row r="57" customFormat="false" ht="21" hidden="false" customHeight="false" outlineLevel="0" collapsed="false">
      <c r="A57" s="25" t="s">
        <v>214</v>
      </c>
      <c r="B57" s="26" t="s">
        <v>215</v>
      </c>
      <c r="C57" s="26" t="s">
        <v>216</v>
      </c>
      <c r="F57" s="42"/>
      <c r="G57" s="30" t="n">
        <v>15</v>
      </c>
      <c r="H57" s="31" t="n">
        <v>0</v>
      </c>
      <c r="I57" s="30" t="n">
        <v>52</v>
      </c>
      <c r="J57" s="31" t="n">
        <v>1.2</v>
      </c>
      <c r="K57" s="30" t="n">
        <v>55</v>
      </c>
      <c r="L57" s="31" t="n">
        <v>1.5</v>
      </c>
      <c r="M57" s="30" t="n">
        <v>28</v>
      </c>
      <c r="N57" s="31" t="n">
        <v>0</v>
      </c>
      <c r="O57" s="30" t="n">
        <v>55</v>
      </c>
      <c r="P57" s="31" t="n">
        <v>1.5</v>
      </c>
      <c r="Q57" s="30" t="n">
        <v>31</v>
      </c>
      <c r="R57" s="31" t="n">
        <v>2.2</v>
      </c>
      <c r="S57" s="32" t="e">
        <f aca="false">IF(W57="PASS",G57+I57+K57+M57+O57+Q57,"")</f>
        <v>#VALUE!</v>
      </c>
      <c r="T57" s="33" t="e">
        <f aca="false">IF(S57="","",S57/550*100)</f>
        <v>#VALUE!</v>
      </c>
      <c r="U57" s="32" t="e">
        <f aca="false">IF(W57="PASS",Ngrade(T57),"")</f>
        <v>#VALUE!</v>
      </c>
      <c r="V57" s="33" t="n">
        <f aca="false">ROUND(((H57*3)+(J57*3)+(L57*3)+(N57*4)+(P57*3)+(R57*2))/18,2)</f>
        <v>0.94</v>
      </c>
      <c r="W57" s="34" t="e">
        <f aca="false">remarks5(H57,J57,L57,N57,R57,LEFT(G$5,6),LEFT(I$5,6),LEFT(K$5,6),LEFT(M$5,6),LEFT(Q$5,6))</f>
        <v>#VALUE!</v>
      </c>
      <c r="X57" s="34" t="e">
        <f aca="false">STATUS(V57)</f>
        <v>#VALUE!</v>
      </c>
      <c r="Y57" s="30" t="s">
        <v>70</v>
      </c>
      <c r="Z57" s="31" t="n">
        <v>0</v>
      </c>
      <c r="AA57" s="30" t="s">
        <v>70</v>
      </c>
      <c r="AB57" s="31" t="n">
        <v>0</v>
      </c>
      <c r="AC57" s="30" t="s">
        <v>70</v>
      </c>
      <c r="AD57" s="31" t="n">
        <v>0</v>
      </c>
      <c r="AE57" s="30" t="s">
        <v>70</v>
      </c>
      <c r="AF57" s="31" t="n">
        <v>0</v>
      </c>
      <c r="AG57" s="30" t="s">
        <v>70</v>
      </c>
      <c r="AH57" s="31" t="n">
        <v>0</v>
      </c>
      <c r="AI57" s="32" t="e">
        <f aca="false">IF(AM57="PASS",Y57+AA57+AC57+AE57+AG57,"")</f>
        <v>#VALUE!</v>
      </c>
      <c r="AJ57" s="33" t="e">
        <f aca="false">IF(AI57="","",AI57/500*100)</f>
        <v>#VALUE!</v>
      </c>
      <c r="AK57" s="33" t="e">
        <f aca="false">IF(AM57="PASS",Ngrade(AJ57),"")</f>
        <v>#VALUE!</v>
      </c>
      <c r="AL57" s="33" t="n">
        <f aca="false">ROUND(((Z57*3)+(AB57*3)+(AD57*2)+(AF57*3)+(AH57*4))/15,2)</f>
        <v>0</v>
      </c>
      <c r="AM57" s="35" t="e">
        <f aca="false">remarks5(Z57,AB57,AD57,AF57,AH57,LEFT(Y$5,6),LEFT(AA$5,6),LEFT(AC$5,6),LEFT(AE$5,6),LEFT(AG$5,6))</f>
        <v>#VALUE!</v>
      </c>
      <c r="AN57" s="35" t="e">
        <f aca="false">STATUS(AL57)</f>
        <v>#VALUE!</v>
      </c>
      <c r="AO57" s="36" t="n">
        <f aca="false">(SUM(H57,J57,L57,P57,Z57,AB57,AF57)*3+SUM(N57,AH57)*4+SUM(R57,AD57)*2)/33</f>
        <v>0.515151515151515</v>
      </c>
      <c r="AP57" s="30" t="s">
        <v>70</v>
      </c>
      <c r="AQ57" s="31" t="n">
        <v>0</v>
      </c>
      <c r="AR57" s="30" t="s">
        <v>70</v>
      </c>
      <c r="AS57" s="31" t="n">
        <v>0</v>
      </c>
      <c r="AT57" s="30" t="s">
        <v>70</v>
      </c>
      <c r="AU57" s="31" t="n">
        <v>0</v>
      </c>
      <c r="AV57" s="30" t="s">
        <v>70</v>
      </c>
      <c r="AW57" s="31" t="n">
        <v>0</v>
      </c>
      <c r="AX57" s="30" t="s">
        <v>70</v>
      </c>
      <c r="AY57" s="31" t="n">
        <v>0</v>
      </c>
      <c r="AZ57" s="30" t="s">
        <v>70</v>
      </c>
      <c r="BA57" s="31" t="n">
        <v>0</v>
      </c>
      <c r="BB57" s="32" t="e">
        <f aca="false">IF(BF57="PASS",AP57+AR57+AT57+AV57++AX57+AZ57,"")</f>
        <v>#VALUE!</v>
      </c>
      <c r="BC57" s="33" t="e">
        <f aca="false">IF(BB57="","",BB57/600*100)</f>
        <v>#VALUE!</v>
      </c>
      <c r="BD57" s="32" t="e">
        <f aca="false">IF(BF57="PASS",Ngrade(BC57),"")</f>
        <v>#VALUE!</v>
      </c>
      <c r="BE57" s="33" t="n">
        <f aca="false">ROUND(((AQ57*3)+(AS57*3)+(AU57*3)+(AW57*3)+(AY57*3)+(BA57*3))/18,2)</f>
        <v>0</v>
      </c>
      <c r="BF57" s="34" t="e">
        <f aca="false">remarks6($AQ57,$AS57,$AU57,$AW57,$AY57,$BA57,LEFT($AP$5,6),LEFT($AR$5,6),LEFT($AT$5,6),LEFT($AV$5,6),LEFT($AX$5,6),LEFT($AZ$5,6))</f>
        <v>#VALUE!</v>
      </c>
      <c r="BG57" s="34" t="e">
        <f aca="false">STATUS(BE57)</f>
        <v>#VALUE!</v>
      </c>
      <c r="BH57" s="36" t="n">
        <f aca="false">(SUM(H57,J57,L57,P57,Z57,AB57,AF57,AQ57,AS57,AU57,AW57,AY57,BA57)*3+SUM(N57,AH57)*4+SUM(R57,AD57)*2)/51</f>
        <v>0.333333333333333</v>
      </c>
      <c r="BI57" s="30" t="s">
        <v>70</v>
      </c>
      <c r="BJ57" s="31" t="n">
        <v>0</v>
      </c>
      <c r="BK57" s="30" t="s">
        <v>70</v>
      </c>
      <c r="BL57" s="31" t="n">
        <v>0</v>
      </c>
      <c r="BM57" s="30" t="s">
        <v>70</v>
      </c>
      <c r="BN57" s="31" t="n">
        <v>0</v>
      </c>
      <c r="BO57" s="30" t="s">
        <v>70</v>
      </c>
      <c r="BP57" s="31" t="n">
        <v>0</v>
      </c>
      <c r="BQ57" s="30" t="s">
        <v>70</v>
      </c>
      <c r="BR57" s="31" t="n">
        <v>0</v>
      </c>
      <c r="BS57" s="32" t="e">
        <f aca="false">IF(BW57="PASS",BI57+BK57+BM57+BO57+BQ57,"")</f>
        <v>#VALUE!</v>
      </c>
      <c r="BT57" s="33" t="e">
        <f aca="false">IF(BS57="","",BS57/500*100)</f>
        <v>#VALUE!</v>
      </c>
      <c r="BU57" s="32" t="e">
        <f aca="false">IF(BW57="PASS",Ngrade(BT57),"")</f>
        <v>#VALUE!</v>
      </c>
      <c r="BV57" s="33" t="n">
        <f aca="false">ROUND(((BJ57*4)+(BL57*3)+(BN57*3)+(BP57*3)+(BR57*3))/16,2)</f>
        <v>0</v>
      </c>
      <c r="BW57" s="34" t="e">
        <f aca="false">remarks5(BJ57,BL57,BN57,BP57,BR57,LEFT(BI$5,6),LEFT(BK$5,6),LEFT(BM$5,6),LEFT(BO$5,6),LEFT(BQ$5,6))</f>
        <v>#VALUE!</v>
      </c>
      <c r="BX57" s="30"/>
      <c r="BY57" s="31"/>
      <c r="BZ57" s="30"/>
      <c r="CA57" s="31"/>
      <c r="CB57" s="30"/>
      <c r="CC57" s="31"/>
      <c r="CD57" s="30"/>
      <c r="CE57" s="31"/>
      <c r="CF57" s="30"/>
      <c r="CG57" s="31"/>
      <c r="CH57" s="30"/>
      <c r="CI57" s="31"/>
      <c r="CJ57" s="32" t="e">
        <f aca="false">IF(CN57="PASS",BX57+BZ57+CB57+CD57+CF57+CH57,"")</f>
        <v>#REF!</v>
      </c>
      <c r="CK57" s="37" t="e">
        <f aca="false">IF(CJ57="","",CJ57/600*100)</f>
        <v>#REF!</v>
      </c>
      <c r="CL57" s="32" t="e">
        <f aca="false">IF(CN57="PASS",Ngrade(CK57),"")</f>
        <v>#REF!</v>
      </c>
      <c r="CM57" s="33" t="e">
        <f aca="false">IF(CJ57="","",((BY57)*3+(CA57)*3+(CC57)*3+(CE57)*3+(CG57)*3+(CI57)*3)/18)</f>
        <v>#REF!</v>
      </c>
      <c r="CN57" s="34" t="e">
        <f aca="false">remarks6(BY57,CA57,CC57,CE57,CG57,CI57,LEFT($G$5,6),LEFT($I$5,6),LEFT($K$5,6),LEFT($M$5,6),LEFT($O$5,6),LEFT(#REF!,6))</f>
        <v>#REF!</v>
      </c>
      <c r="CO57" s="30"/>
      <c r="CP57" s="31"/>
      <c r="CQ57" s="30"/>
      <c r="CR57" s="31"/>
      <c r="CS57" s="30"/>
      <c r="CT57" s="31"/>
      <c r="CU57" s="30"/>
      <c r="CV57" s="31"/>
      <c r="CW57" s="30"/>
      <c r="CX57" s="31"/>
      <c r="CY57" s="32" t="e">
        <f aca="false">IF(DC57="PASS",CO57+CQ57+CS57+CU57+CW57,"")</f>
        <v>#VALUE!</v>
      </c>
      <c r="CZ57" s="37" t="e">
        <f aca="false">IF(CY57="","",CY57/500*100)</f>
        <v>#VALUE!</v>
      </c>
      <c r="DA57" s="32" t="e">
        <f aca="false">IF(DC57="PASS",Ngrade(CZ57),"")</f>
        <v>#VALUE!</v>
      </c>
      <c r="DB57" s="33" t="e">
        <f aca="false">IF(CY57="","",((CP57)*3+(CR57)*3+(CT57)*3+(CV57)*3+(CX57)*3)/15)</f>
        <v>#VALUE!</v>
      </c>
      <c r="DC57" s="34" t="e">
        <f aca="false">remarks5(CP57,CR57,CT57,CV57,CX57,LEFT(CO$5,6),LEFT(CQ$5,6),LEFT(CS$5,6),LEFT(CU$5,6),LEFT(CW$5,6))</f>
        <v>#VALUE!</v>
      </c>
      <c r="DD57" s="30"/>
      <c r="DE57" s="31"/>
      <c r="DF57" s="30"/>
      <c r="DG57" s="31"/>
      <c r="DH57" s="30"/>
      <c r="DI57" s="31"/>
      <c r="DJ57" s="30"/>
      <c r="DK57" s="31"/>
      <c r="DL57" s="32" t="e">
        <f aca="false">IF(DP57="PASS",DD57+DF57+DH57+DJ57,"")</f>
        <v>#VALUE!</v>
      </c>
      <c r="DM57" s="37" t="e">
        <f aca="false">IF(DL57="","",DL57/400*100)</f>
        <v>#VALUE!</v>
      </c>
      <c r="DN57" s="32" t="e">
        <f aca="false">IF(DP57="PASS",Ngrade(DM57),"")</f>
        <v>#VALUE!</v>
      </c>
      <c r="DO57" s="33" t="e">
        <f aca="false">IF(DL57="","",((DE57)*3+(DG57)*3+(DI57)*3+(DK57)*3)/12)</f>
        <v>#VALUE!</v>
      </c>
      <c r="DP57" s="34" t="e">
        <f aca="false">remark4(DE57,DG57,DI57,DK57,LEFT(DD$5,6),LEFT(DF$5,6),LEFT(DH$5,6),LEFT(DJ$5,6))</f>
        <v>#VALUE!</v>
      </c>
      <c r="DQ57" s="30"/>
      <c r="DR57" s="31"/>
      <c r="DS57" s="30"/>
      <c r="DT57" s="31"/>
      <c r="DU57" s="30"/>
      <c r="DV57" s="31"/>
      <c r="DW57" s="30"/>
      <c r="DX57" s="31"/>
      <c r="DY57" s="30"/>
      <c r="DZ57" s="31"/>
      <c r="EA57" s="32" t="e">
        <f aca="false">IF(EE57="PASS",DQ57+DS57+DU57+DW57+DY57,"")</f>
        <v>#VALUE!</v>
      </c>
      <c r="EB57" s="37" t="e">
        <f aca="false">IF(EA57="","",EA57/500*100)</f>
        <v>#VALUE!</v>
      </c>
      <c r="EC57" s="32" t="e">
        <f aca="false">IF(EE57="PASS",Ngrade(EB57),"")</f>
        <v>#VALUE!</v>
      </c>
      <c r="ED57" s="33" t="e">
        <f aca="false">IF(EA57="","",((DR57)*3+(DT57)*3+(DV57)*3+(DX57)*3+(DZ57)*6)/18)</f>
        <v>#VALUE!</v>
      </c>
      <c r="EE57" s="34" t="e">
        <f aca="false">remarks5(DR57,DT57,DV57,DX57,DZ57,LEFT(DQ$5,6),LEFT(DS$5,6),LEFT(DU$5,6),LEFT(DW$5,6),LEFT(DY$5,6))</f>
        <v>#VALUE!</v>
      </c>
      <c r="EF57" s="34" t="e">
        <f aca="false">STATUS(BV57)</f>
        <v>#VALUE!</v>
      </c>
      <c r="EG57" s="36" t="n">
        <f aca="false">(SUM(H57,J57,L57,P57,Z57,AB57,AF57,AQ57,AS57,AU57,AW57,AY57,BA57,BL57,BN57,BP57,BR57)*3+SUM(N57,AH57,BJ57)*4+SUM(R57,AD57)*2)/67</f>
        <v>0.253731343283582</v>
      </c>
      <c r="EH57" s="30" t="s">
        <v>70</v>
      </c>
      <c r="EI57" s="31" t="n">
        <v>0</v>
      </c>
      <c r="EJ57" s="30" t="s">
        <v>70</v>
      </c>
      <c r="EK57" s="31" t="n">
        <v>0</v>
      </c>
      <c r="EL57" s="30" t="s">
        <v>70</v>
      </c>
      <c r="EM57" s="31" t="n">
        <v>0</v>
      </c>
      <c r="EN57" s="30" t="s">
        <v>70</v>
      </c>
      <c r="EO57" s="31" t="n">
        <v>0</v>
      </c>
      <c r="EP57" s="30" t="s">
        <v>70</v>
      </c>
      <c r="EQ57" s="31" t="n">
        <v>0</v>
      </c>
      <c r="ER57" s="32" t="e">
        <f aca="false">IF(EV57="PASS",EH57+EJ57+EL57+EN57+EP57,"")</f>
        <v>#VALUE!</v>
      </c>
      <c r="ES57" s="33" t="e">
        <f aca="false">IF(ER57="","",ER57/500*100)</f>
        <v>#VALUE!</v>
      </c>
      <c r="ET57" s="32" t="e">
        <f aca="false">IF(EV57="PASS",Ngrade(ES57),"")</f>
        <v>#VALUE!</v>
      </c>
      <c r="EU57" s="33" t="n">
        <f aca="false">ROUND(((EI57*3)+(EK57*4)+(EM57*3)+(EO57*3)+(EQ57*3))/16,2)</f>
        <v>0</v>
      </c>
      <c r="EV57" s="34" t="e">
        <f aca="false">remarks5(EI57,EK57,EM57,EO57,EQ57,LEFT(EH$5,6),LEFT(EJ$5,6),LEFT(EL$5,6),LEFT(EN$5,6),LEFT(EP$5,6))</f>
        <v>#VALUE!</v>
      </c>
      <c r="EW57" s="38" t="e">
        <f aca="false">STATUS(EU57)</f>
        <v>#VALUE!</v>
      </c>
      <c r="EX57" s="36" t="n">
        <f aca="false">((H57+J57+L57+P57+Z57+AB57+AF57+AQ57+AS57+AU57+AW57+AY57+BA57+BL57+BN57+BP57+BR57+EI57+EM57+EO57+EQ57)*3+SUM(R57,AD57)*2+SUM(N57,AH57,BJ57,EK57)*4)/83</f>
        <v>0.204819277108434</v>
      </c>
      <c r="EY57" s="30" t="s">
        <v>70</v>
      </c>
      <c r="EZ57" s="31" t="n">
        <v>0</v>
      </c>
      <c r="FA57" s="30" t="s">
        <v>70</v>
      </c>
      <c r="FB57" s="31" t="n">
        <v>0</v>
      </c>
      <c r="FC57" s="30" t="s">
        <v>70</v>
      </c>
      <c r="FD57" s="31" t="n">
        <v>0</v>
      </c>
      <c r="FE57" s="30" t="s">
        <v>70</v>
      </c>
      <c r="FF57" s="31" t="n">
        <v>0</v>
      </c>
      <c r="FG57" s="30" t="s">
        <v>70</v>
      </c>
      <c r="FH57" s="31" t="n">
        <v>0</v>
      </c>
      <c r="FI57" s="32" t="e">
        <f aca="false">IF(FM57="PASS",EY57+FA57+FC57+FE57+FG57,"")</f>
        <v>#VALUE!</v>
      </c>
      <c r="FJ57" s="33" t="e">
        <f aca="false">IF(FI57="","",FI57/500*100)</f>
        <v>#VALUE!</v>
      </c>
      <c r="FK57" s="32" t="e">
        <f aca="false">IF(FM57="PASS",Ngrade(FJ57),"")</f>
        <v>#VALUE!</v>
      </c>
      <c r="FL57" s="33" t="n">
        <f aca="false">ROUND(((EZ57*3)+(FB57*3)+(FD57*3)+(FF57*3)+(FH57*3))/15,2)</f>
        <v>0</v>
      </c>
      <c r="FM57" s="34" t="e">
        <f aca="false">remarks5(EZ57,FB57,FD57,FF57,FH57,LEFT(EY$5,6),LEFT(FA$5,6),LEFT(FC$5,6),LEFT(FE$5,6),LEFT(FG$5,6))</f>
        <v>#VALUE!</v>
      </c>
      <c r="FN57" s="38" t="e">
        <f aca="false">STATUS(FL57)</f>
        <v>#VALUE!</v>
      </c>
      <c r="FO57" s="36" t="n">
        <f aca="false">((H57+J57+L57+P57+Z57+AB57+AF57+AQ57+AS57+AU57+AW57+AY57+BA57+BL57+BN57+BP57+BR57+EI57+EM57+EO57+EQ57+EZ57+FB57+FD57+FF57+FH57)*3+SUM(R57,AD57)*2+SUM(N57,AH57,BJ57,EK57)*4)/98</f>
        <v>0.173469387755102</v>
      </c>
      <c r="FP57" s="30" t="s">
        <v>70</v>
      </c>
      <c r="FQ57" s="31" t="n">
        <v>0</v>
      </c>
      <c r="FR57" s="30" t="s">
        <v>70</v>
      </c>
      <c r="FS57" s="31" t="n">
        <v>0</v>
      </c>
      <c r="FT57" s="30" t="s">
        <v>70</v>
      </c>
      <c r="FU57" s="31" t="n">
        <v>0</v>
      </c>
      <c r="FV57" s="30" t="s">
        <v>70</v>
      </c>
      <c r="FW57" s="31" t="n">
        <v>0</v>
      </c>
      <c r="FX57" s="30" t="s">
        <v>70</v>
      </c>
      <c r="FY57" s="31" t="n">
        <v>0</v>
      </c>
      <c r="FZ57" s="32" t="e">
        <f aca="false">IF(GD57="PASS",FP57+FR57+FT57+FV57+FX57,"")</f>
        <v>#VALUE!</v>
      </c>
      <c r="GA57" s="33" t="e">
        <f aca="false">IF(FZ57="","",FZ57/500*100)</f>
        <v>#VALUE!</v>
      </c>
      <c r="GB57" s="32" t="e">
        <f aca="false">IF(GD57="PASS",Ngrade(GA57),"")</f>
        <v>#VALUE!</v>
      </c>
      <c r="GC57" s="33" t="n">
        <f aca="false">ROUND(((FQ57*3)+(FS57*3)+(FU57*3)+(FW57*3)+(FY57*4))/16,2)</f>
        <v>0</v>
      </c>
      <c r="GD57" s="34" t="e">
        <f aca="false">remarks5(FQ57,FS57,FU57,FW57,FY57,LEFT(FP$5,6),LEFT(FR$5,6),LEFT(FT$5,6),LEFT(FV$5,6),LEFT(FX$5,6))</f>
        <v>#VALUE!</v>
      </c>
      <c r="GE57" s="38" t="e">
        <f aca="false">STATUS(GC57)</f>
        <v>#VALUE!</v>
      </c>
      <c r="GF57" s="36" t="n">
        <f aca="false">((H57+J57+L57+P57+Z57+AB57+AF57+AQ57+AS57+AU57+AW57+AY57+BA57+BL57+BN57+BP57+BR57+EI57+EM57+EO57+EQ57+EZ57+FB57+FD57+FF57+FH57+FQ57+FS57+FU57+FW57)*3+SUM(R57,AD57)*2+SUM(N57,AH57,BJ57,EK57,FY57)*4)/114</f>
        <v>0.149122807017544</v>
      </c>
      <c r="GG57" s="30" t="s">
        <v>70</v>
      </c>
      <c r="GH57" s="31" t="n">
        <v>0</v>
      </c>
      <c r="GI57" s="30" t="s">
        <v>70</v>
      </c>
      <c r="GJ57" s="31" t="n">
        <v>0</v>
      </c>
      <c r="GK57" s="30" t="s">
        <v>70</v>
      </c>
      <c r="GL57" s="31" t="n">
        <v>0</v>
      </c>
      <c r="GM57" s="30" t="s">
        <v>70</v>
      </c>
      <c r="GN57" s="31" t="n">
        <v>0</v>
      </c>
      <c r="GO57" s="30" t="s">
        <v>70</v>
      </c>
      <c r="GP57" s="31" t="n">
        <v>0</v>
      </c>
      <c r="GQ57" s="32" t="e">
        <f aca="false">IF(GU57="PASS",GG57+GI57+GK57+GM57+GO57,"")</f>
        <v>#VALUE!</v>
      </c>
      <c r="GR57" s="33" t="e">
        <f aca="false">IF(GQ57="","",GQ57/500*100)</f>
        <v>#VALUE!</v>
      </c>
      <c r="GS57" s="32" t="e">
        <f aca="false">IF(GU57="PASS",Ngrade(GR57),"")</f>
        <v>#VALUE!</v>
      </c>
      <c r="GT57" s="33" t="n">
        <f aca="false">ROUND(((GH57*3)+(GJ57*3)+(GL57*3)+(GN57*3)+(GP57*6))/18,2)</f>
        <v>0</v>
      </c>
      <c r="GU57" s="34" t="e">
        <f aca="false">remarks5(GH57,GJ57,GL57,GN57,GP57,LEFT(GG$5,6),LEFT(GI$5,6),LEFT(GK$5,6),LEFT(GM$5,6),LEFT(GO$5,6))</f>
        <v>#VALUE!</v>
      </c>
      <c r="GV57" s="38" t="e">
        <f aca="false">STATUS(GT57)</f>
        <v>#VALUE!</v>
      </c>
      <c r="GW57" s="39" t="e">
        <f aca="false">IF(AND(W57="PASS",AM57="PASS",BF57="PASS",BW57="PASS",EV57="PASS",FM57="PASS",GD57="PASS",GU57="PASS"),S57+AI57+BB57+BS57+ER57+FI57+FZ57+GQ57,"")</f>
        <v>#VALUE!</v>
      </c>
      <c r="GX57" s="19" t="e">
        <f aca="false">IF(GW57="","",GW57/4150*100)</f>
        <v>#VALUE!</v>
      </c>
      <c r="GY57" s="39" t="e">
        <f aca="false">IF(HA57="PASS",Ngrade(GX57),"")</f>
        <v>#VALUE!</v>
      </c>
      <c r="GZ57" s="19" t="n">
        <f aca="false">((H57+J57+L57+P57+Z57+AB57+AF57+AQ57+AS57+AU57+AW57+AY57+BA57+BL57+BN57+BP57+BR57+EI57+EM57+EO57+EQ57+EZ57+FB57+FD57+FF57+FH57+FQ57+FS57+FU57+FW57+GH57+GJ57+GL57+GN57)*3+SUM(R57,AD57)*2+SUM(N57,AH57,BJ57,EK57,FY57)*4+SUM(GP57)*6)/132</f>
        <v>0.128787878787879</v>
      </c>
      <c r="HA57" s="19" t="e">
        <f aca="false">IF(GX57="","FAIL","PASS")</f>
        <v>#VALUE!</v>
      </c>
      <c r="HB57" s="19" t="e">
        <f aca="false">STATUS2008(V57,AO57,BH57,EG57,EX57,FO57,GF57,GZ57)</f>
        <v>#VALUE!</v>
      </c>
      <c r="HC57" s="40" t="s">
        <v>71</v>
      </c>
    </row>
    <row r="58" customFormat="false" ht="21" hidden="false" customHeight="false" outlineLevel="0" collapsed="false">
      <c r="A58" s="43" t="s">
        <v>217</v>
      </c>
      <c r="B58" s="44" t="s">
        <v>218</v>
      </c>
      <c r="C58" s="44" t="s">
        <v>219</v>
      </c>
      <c r="F58" s="42"/>
      <c r="G58" s="30" t="n">
        <v>79</v>
      </c>
      <c r="H58" s="31" t="n">
        <v>3.3</v>
      </c>
      <c r="I58" s="30" t="n">
        <v>82</v>
      </c>
      <c r="J58" s="31" t="n">
        <v>3.6</v>
      </c>
      <c r="K58" s="30" t="n">
        <v>56</v>
      </c>
      <c r="L58" s="31" t="n">
        <v>1.6</v>
      </c>
      <c r="M58" s="30" t="n">
        <v>70</v>
      </c>
      <c r="N58" s="31" t="n">
        <v>2.8</v>
      </c>
      <c r="O58" s="30" t="n">
        <v>71</v>
      </c>
      <c r="P58" s="31" t="n">
        <v>2.8</v>
      </c>
      <c r="Q58" s="30" t="n">
        <v>28</v>
      </c>
      <c r="R58" s="31" t="n">
        <v>1.6</v>
      </c>
      <c r="S58" s="32" t="e">
        <f aca="false">IF(W58="PASS",G58+I58+K58+M58+O58+Q58,"")</f>
        <v>#VALUE!</v>
      </c>
      <c r="T58" s="33" t="e">
        <f aca="false">IF(S58="","",S58/550*100)</f>
        <v>#VALUE!</v>
      </c>
      <c r="U58" s="32" t="e">
        <f aca="false">IF(W58="PASS",Ngrade(T58),"")</f>
        <v>#VALUE!</v>
      </c>
      <c r="V58" s="33" t="n">
        <f aca="false">ROUND(((H58*3)+(J58*3)+(L58*3)+(N58*4)+(P58*3)+(R58*2))/18,2)</f>
        <v>2.68</v>
      </c>
      <c r="W58" s="34" t="e">
        <f aca="false">remarks5(H58,J58,L58,N58,R58,LEFT(G$5,6),LEFT(I$5,6),LEFT(K$5,6),LEFT(M$5,6),LEFT(Q$5,6))</f>
        <v>#VALUE!</v>
      </c>
      <c r="X58" s="34" t="e">
        <f aca="false">STATUS(V58)</f>
        <v>#VALUE!</v>
      </c>
      <c r="Y58" s="30" t="n">
        <v>80</v>
      </c>
      <c r="Z58" s="31" t="n">
        <v>3.4</v>
      </c>
      <c r="AA58" s="30" t="n">
        <v>77</v>
      </c>
      <c r="AB58" s="31" t="n">
        <v>3.2</v>
      </c>
      <c r="AC58" s="30" t="n">
        <v>66</v>
      </c>
      <c r="AD58" s="31" t="n">
        <v>2.4</v>
      </c>
      <c r="AE58" s="30" t="n">
        <v>76</v>
      </c>
      <c r="AF58" s="31" t="n">
        <v>3.1</v>
      </c>
      <c r="AG58" s="30" t="n">
        <v>30</v>
      </c>
      <c r="AH58" s="31" t="n">
        <v>0</v>
      </c>
      <c r="AI58" s="32" t="e">
        <f aca="false">IF(AM58="PASS",Y58+AA58+AC58+AE58+AG58,"")</f>
        <v>#VALUE!</v>
      </c>
      <c r="AJ58" s="33" t="e">
        <f aca="false">IF(AI58="","",AI58/500*100)</f>
        <v>#VALUE!</v>
      </c>
      <c r="AK58" s="33" t="e">
        <f aca="false">IF(AM58="PASS",Ngrade(AJ58),"")</f>
        <v>#VALUE!</v>
      </c>
      <c r="AL58" s="33" t="n">
        <f aca="false">ROUND(((Z58*3)+(AB58*3)+(AD58*2)+(AF58*3)+(AH58*4))/15,2)</f>
        <v>2.26</v>
      </c>
      <c r="AM58" s="35" t="e">
        <f aca="false">remarks5(Z58,AB58,AD58,AF58,AH58,LEFT(Y$5,6),LEFT(AA$5,6),LEFT(AC$5,6),LEFT(AE$5,6),LEFT(AG$5,6))</f>
        <v>#VALUE!</v>
      </c>
      <c r="AN58" s="35" t="e">
        <f aca="false">STATUS(AL58)</f>
        <v>#VALUE!</v>
      </c>
      <c r="AO58" s="36" t="n">
        <f aca="false">(SUM(H58,J58,L58,P58,Z58,AB58,AF58)*3+SUM(N58,AH58)*4+SUM(R58,AD58)*2)/33</f>
        <v>2.49090909090909</v>
      </c>
      <c r="AP58" s="30" t="n">
        <v>50</v>
      </c>
      <c r="AQ58" s="31" t="n">
        <v>1</v>
      </c>
      <c r="AR58" s="30" t="n">
        <v>80</v>
      </c>
      <c r="AS58" s="31" t="n">
        <v>3.4</v>
      </c>
      <c r="AT58" s="30" t="n">
        <v>72</v>
      </c>
      <c r="AU58" s="31" t="n">
        <v>2.9</v>
      </c>
      <c r="AV58" s="30" t="n">
        <v>63</v>
      </c>
      <c r="AW58" s="31" t="n">
        <v>2.2</v>
      </c>
      <c r="AX58" s="30" t="n">
        <v>72</v>
      </c>
      <c r="AY58" s="31" t="n">
        <v>2.9</v>
      </c>
      <c r="AZ58" s="30" t="n">
        <v>73</v>
      </c>
      <c r="BA58" s="31" t="n">
        <v>2.9</v>
      </c>
      <c r="BB58" s="32" t="e">
        <f aca="false">IF(BF58="PASS",AP58+AR58+AT58+AV58++AX58+AZ58,"")</f>
        <v>#VALUE!</v>
      </c>
      <c r="BC58" s="33" t="e">
        <f aca="false">IF(BB58="","",BB58/600*100)</f>
        <v>#VALUE!</v>
      </c>
      <c r="BD58" s="32" t="e">
        <f aca="false">IF(BF58="PASS",Ngrade(BC58),"")</f>
        <v>#VALUE!</v>
      </c>
      <c r="BE58" s="33" t="n">
        <f aca="false">ROUND(((AQ58*3)+(AS58*3)+(AU58*3)+(AW58*3)+(AY58*3)+(BA58*3))/18,2)</f>
        <v>2.55</v>
      </c>
      <c r="BF58" s="34" t="e">
        <f aca="false">remarks6($AQ58,$AS58,$AU58,$AW58,$AY58,$BA58,LEFT($AP$5,6),LEFT($AR$5,6),LEFT($AT$5,6),LEFT($AV$5,6),LEFT($AX$5,6),LEFT($AZ$5,6))</f>
        <v>#VALUE!</v>
      </c>
      <c r="BG58" s="34" t="e">
        <f aca="false">STATUS(BE58)</f>
        <v>#VALUE!</v>
      </c>
      <c r="BH58" s="36" t="n">
        <f aca="false">(SUM(H58,J58,L58,P58,Z58,AB58,AF58,AQ58,AS58,AU58,AW58,AY58,BA58)*3+SUM(N58,AH58)*4+SUM(R58,AD58)*2)/51</f>
        <v>2.51176470588235</v>
      </c>
      <c r="BI58" s="30" t="n">
        <v>89</v>
      </c>
      <c r="BJ58" s="31" t="n">
        <v>4</v>
      </c>
      <c r="BK58" s="30" t="n">
        <v>50</v>
      </c>
      <c r="BL58" s="31" t="n">
        <v>1</v>
      </c>
      <c r="BM58" s="30" t="n">
        <v>75</v>
      </c>
      <c r="BN58" s="31" t="n">
        <v>3.1</v>
      </c>
      <c r="BO58" s="30" t="n">
        <v>93</v>
      </c>
      <c r="BP58" s="31" t="n">
        <v>4</v>
      </c>
      <c r="BQ58" s="30" t="n">
        <v>89</v>
      </c>
      <c r="BR58" s="31" t="n">
        <v>4</v>
      </c>
      <c r="BS58" s="32" t="e">
        <f aca="false">IF(BW58="PASS",BI58+BK58+BM58+BO58+BQ58,"")</f>
        <v>#VALUE!</v>
      </c>
      <c r="BT58" s="33" t="e">
        <f aca="false">IF(BS58="","",BS58/500*100)</f>
        <v>#VALUE!</v>
      </c>
      <c r="BU58" s="32" t="e">
        <f aca="false">IF(BW58="PASS",Ngrade(BT58),"")</f>
        <v>#VALUE!</v>
      </c>
      <c r="BV58" s="33" t="n">
        <f aca="false">ROUND(((BJ58*4)+(BL58*3)+(BN58*3)+(BP58*3)+(BR58*3))/16,2)</f>
        <v>3.27</v>
      </c>
      <c r="BW58" s="34" t="e">
        <f aca="false">remarks5(BJ58,BL58,BN58,BP58,BR58,LEFT(BI$5,6),LEFT(BK$5,6),LEFT(BM$5,6),LEFT(BO$5,6),LEFT(BQ$5,6))</f>
        <v>#VALUE!</v>
      </c>
      <c r="BX58" s="30"/>
      <c r="BY58" s="31"/>
      <c r="BZ58" s="30"/>
      <c r="CA58" s="31"/>
      <c r="CB58" s="30"/>
      <c r="CC58" s="31"/>
      <c r="CD58" s="30"/>
      <c r="CE58" s="31"/>
      <c r="CF58" s="30"/>
      <c r="CG58" s="31"/>
      <c r="CH58" s="30"/>
      <c r="CI58" s="31"/>
      <c r="CJ58" s="32" t="e">
        <f aca="false">IF(CN58="PASS",BX58+BZ58+CB58+CD58+CF58+CH58,"")</f>
        <v>#REF!</v>
      </c>
      <c r="CK58" s="37" t="e">
        <f aca="false">IF(CJ58="","",CJ58/600*100)</f>
        <v>#REF!</v>
      </c>
      <c r="CL58" s="32" t="e">
        <f aca="false">IF(CN58="PASS",Ngrade(CK58),"")</f>
        <v>#REF!</v>
      </c>
      <c r="CM58" s="33" t="e">
        <f aca="false">IF(CJ58="","",((BY58)*3+(CA58)*3+(CC58)*3+(CE58)*3+(CG58)*3+(CI58)*3)/18)</f>
        <v>#REF!</v>
      </c>
      <c r="CN58" s="34" t="e">
        <f aca="false">remarks6(BY58,CA58,CC58,CE58,CG58,CI58,LEFT($G$5,6),LEFT($I$5,6),LEFT($K$5,6),LEFT($M$5,6),LEFT($O$5,6),LEFT(#REF!,6))</f>
        <v>#REF!</v>
      </c>
      <c r="CO58" s="30"/>
      <c r="CP58" s="31"/>
      <c r="CQ58" s="30"/>
      <c r="CR58" s="31"/>
      <c r="CS58" s="30"/>
      <c r="CT58" s="31"/>
      <c r="CU58" s="30"/>
      <c r="CV58" s="31"/>
      <c r="CW58" s="30"/>
      <c r="CX58" s="31"/>
      <c r="CY58" s="32" t="e">
        <f aca="false">IF(DC58="PASS",CO58+CQ58+CS58+CU58+CW58,"")</f>
        <v>#VALUE!</v>
      </c>
      <c r="CZ58" s="37" t="e">
        <f aca="false">IF(CY58="","",CY58/500*100)</f>
        <v>#VALUE!</v>
      </c>
      <c r="DA58" s="32" t="e">
        <f aca="false">IF(DC58="PASS",Ngrade(CZ58),"")</f>
        <v>#VALUE!</v>
      </c>
      <c r="DB58" s="33" t="e">
        <f aca="false">IF(CY58="","",((CP58)*3+(CR58)*3+(CT58)*3+(CV58)*3+(CX58)*3)/15)</f>
        <v>#VALUE!</v>
      </c>
      <c r="DC58" s="34" t="e">
        <f aca="false">remarks5(CP58,CR58,CT58,CV58,CX58,LEFT(CO$5,6),LEFT(CQ$5,6),LEFT(CS$5,6),LEFT(CU$5,6),LEFT(CW$5,6))</f>
        <v>#VALUE!</v>
      </c>
      <c r="DD58" s="30"/>
      <c r="DE58" s="31"/>
      <c r="DF58" s="30"/>
      <c r="DG58" s="31"/>
      <c r="DH58" s="30"/>
      <c r="DI58" s="31"/>
      <c r="DJ58" s="30"/>
      <c r="DK58" s="31"/>
      <c r="DL58" s="32" t="e">
        <f aca="false">IF(DP58="PASS",DD58+DF58+DH58+DJ58,"")</f>
        <v>#VALUE!</v>
      </c>
      <c r="DM58" s="37" t="e">
        <f aca="false">IF(DL58="","",DL58/400*100)</f>
        <v>#VALUE!</v>
      </c>
      <c r="DN58" s="32" t="e">
        <f aca="false">IF(DP58="PASS",Ngrade(DM58),"")</f>
        <v>#VALUE!</v>
      </c>
      <c r="DO58" s="33" t="e">
        <f aca="false">IF(DL58="","",((DE58)*3+(DG58)*3+(DI58)*3+(DK58)*3)/12)</f>
        <v>#VALUE!</v>
      </c>
      <c r="DP58" s="34" t="e">
        <f aca="false">remark4(DE58,DG58,DI58,DK58,LEFT(DD$5,6),LEFT(DF$5,6),LEFT(DH$5,6),LEFT(DJ$5,6))</f>
        <v>#VALUE!</v>
      </c>
      <c r="DQ58" s="30"/>
      <c r="DR58" s="31"/>
      <c r="DS58" s="30"/>
      <c r="DT58" s="31"/>
      <c r="DU58" s="30"/>
      <c r="DV58" s="31"/>
      <c r="DW58" s="30"/>
      <c r="DX58" s="31"/>
      <c r="DY58" s="30"/>
      <c r="DZ58" s="31"/>
      <c r="EA58" s="32" t="e">
        <f aca="false">IF(EE58="PASS",DQ58+DS58+DU58+DW58+DY58,"")</f>
        <v>#VALUE!</v>
      </c>
      <c r="EB58" s="37" t="e">
        <f aca="false">IF(EA58="","",EA58/500*100)</f>
        <v>#VALUE!</v>
      </c>
      <c r="EC58" s="32" t="e">
        <f aca="false">IF(EE58="PASS",Ngrade(EB58),"")</f>
        <v>#VALUE!</v>
      </c>
      <c r="ED58" s="33" t="e">
        <f aca="false">IF(EA58="","",((DR58)*3+(DT58)*3+(DV58)*3+(DX58)*3+(DZ58)*6)/18)</f>
        <v>#VALUE!</v>
      </c>
      <c r="EE58" s="34" t="e">
        <f aca="false">remarks5(DR58,DT58,DV58,DX58,DZ58,LEFT(DQ$5,6),LEFT(DS$5,6),LEFT(DU$5,6),LEFT(DW$5,6),LEFT(DY$5,6))</f>
        <v>#VALUE!</v>
      </c>
      <c r="EF58" s="34" t="e">
        <f aca="false">STATUS(BV58)</f>
        <v>#VALUE!</v>
      </c>
      <c r="EG58" s="36" t="n">
        <f aca="false">(SUM(H58,J58,L58,P58,Z58,AB58,AF58,AQ58,AS58,AU58,AW58,AY58,BA58,BL58,BN58,BP58,BR58)*3+SUM(N58,AH58,BJ58)*4+SUM(R58,AD58)*2)/67</f>
        <v>2.69253731343284</v>
      </c>
      <c r="EH58" s="30" t="n">
        <v>64</v>
      </c>
      <c r="EI58" s="31" t="n">
        <v>2.3</v>
      </c>
      <c r="EJ58" s="30" t="n">
        <v>71</v>
      </c>
      <c r="EK58" s="31" t="n">
        <v>2.8</v>
      </c>
      <c r="EL58" s="30" t="n">
        <v>50</v>
      </c>
      <c r="EM58" s="31" t="n">
        <v>1</v>
      </c>
      <c r="EN58" s="30" t="n">
        <v>50</v>
      </c>
      <c r="EO58" s="31" t="n">
        <v>1</v>
      </c>
      <c r="EP58" s="30" t="n">
        <v>50</v>
      </c>
      <c r="EQ58" s="31" t="n">
        <v>1</v>
      </c>
      <c r="ER58" s="32" t="e">
        <f aca="false">IF(EV58="PASS",EH58+EJ58+EL58+EN58+EP58,"")</f>
        <v>#VALUE!</v>
      </c>
      <c r="ES58" s="33" t="e">
        <f aca="false">IF(ER58="","",ER58/500*100)</f>
        <v>#VALUE!</v>
      </c>
      <c r="ET58" s="32" t="e">
        <f aca="false">IF(EV58="PASS",Ngrade(ES58),"")</f>
        <v>#VALUE!</v>
      </c>
      <c r="EU58" s="33" t="n">
        <f aca="false">ROUND(((EI58*3)+(EK58*4)+(EM58*3)+(EO58*3)+(EQ58*3))/16,2)</f>
        <v>1.69</v>
      </c>
      <c r="EV58" s="34" t="e">
        <f aca="false">remarks5(EI58,EK58,EM58,EO58,EQ58,LEFT(EH$5,6),LEFT(EJ$5,6),LEFT(EL$5,6),LEFT(EN$5,6),LEFT(EP$5,6))</f>
        <v>#VALUE!</v>
      </c>
      <c r="EW58" s="38" t="e">
        <f aca="false">STATUS(EU58)</f>
        <v>#VALUE!</v>
      </c>
      <c r="EX58" s="36" t="n">
        <f aca="false">((H58+J58+L58+P58+Z58+AB58+AF58+AQ58+AS58+AU58+AW58+AY58+BA58+BL58+BN58+BP58+BR58+EI58+EM58+EO58+EQ58)*3+SUM(R58,AD58)*2+SUM(N58,AH58,BJ58,EK58)*4)/83</f>
        <v>2.5</v>
      </c>
      <c r="EY58" s="30" t="n">
        <v>81</v>
      </c>
      <c r="EZ58" s="31" t="n">
        <v>3.5</v>
      </c>
      <c r="FA58" s="30" t="n">
        <v>68</v>
      </c>
      <c r="FB58" s="31" t="n">
        <v>2.6</v>
      </c>
      <c r="FC58" s="30" t="n">
        <v>90</v>
      </c>
      <c r="FD58" s="31" t="n">
        <v>4</v>
      </c>
      <c r="FE58" s="30" t="n">
        <v>50</v>
      </c>
      <c r="FF58" s="31" t="n">
        <v>1</v>
      </c>
      <c r="FG58" s="30" t="n">
        <v>55</v>
      </c>
      <c r="FH58" s="31" t="n">
        <v>1.5</v>
      </c>
      <c r="FI58" s="32" t="e">
        <f aca="false">IF(FM58="PASS",EY58+FA58+FC58+FE58+FG58,"")</f>
        <v>#VALUE!</v>
      </c>
      <c r="FJ58" s="33" t="e">
        <f aca="false">IF(FI58="","",FI58/500*100)</f>
        <v>#VALUE!</v>
      </c>
      <c r="FK58" s="32" t="e">
        <f aca="false">IF(FM58="PASS",Ngrade(FJ58),"")</f>
        <v>#VALUE!</v>
      </c>
      <c r="FL58" s="33" t="n">
        <f aca="false">ROUND(((EZ58*3)+(FB58*3)+(FD58*3)+(FF58*3)+(FH58*3))/15,2)</f>
        <v>2.52</v>
      </c>
      <c r="FM58" s="34" t="e">
        <f aca="false">remarks5(EZ58,FB58,FD58,FF58,FH58,LEFT(EY$5,6),LEFT(FA$5,6),LEFT(FC$5,6),LEFT(FE$5,6),LEFT(FG$5,6))</f>
        <v>#VALUE!</v>
      </c>
      <c r="FN58" s="38" t="e">
        <f aca="false">STATUS(FL58)</f>
        <v>#VALUE!</v>
      </c>
      <c r="FO58" s="36" t="n">
        <f aca="false">((H58+J58+L58+P58+Z58+AB58+AF58+AQ58+AS58+AU58+AW58+AY58+BA58+BL58+BN58+BP58+BR58+EI58+EM58+EO58+EQ58+EZ58+FB58+FD58+FF58+FH58)*3+SUM(R58,AD58)*2+SUM(N58,AH58,BJ58,EK58)*4)/98</f>
        <v>2.5030612244898</v>
      </c>
      <c r="FP58" s="30" t="n">
        <v>90</v>
      </c>
      <c r="FQ58" s="31" t="n">
        <v>4</v>
      </c>
      <c r="FR58" s="30" t="n">
        <v>58</v>
      </c>
      <c r="FS58" s="31" t="n">
        <v>1.8</v>
      </c>
      <c r="FT58" s="30" t="n">
        <v>75</v>
      </c>
      <c r="FU58" s="31" t="n">
        <v>3.1</v>
      </c>
      <c r="FV58" s="30" t="n">
        <v>57</v>
      </c>
      <c r="FW58" s="31" t="n">
        <v>1.7</v>
      </c>
      <c r="FX58" s="30" t="n">
        <v>56</v>
      </c>
      <c r="FY58" s="31" t="n">
        <v>1.6</v>
      </c>
      <c r="FZ58" s="32" t="e">
        <f aca="false">IF(GD58="PASS",FP58+FR58+FT58+FV58+FX58,"")</f>
        <v>#VALUE!</v>
      </c>
      <c r="GA58" s="33" t="e">
        <f aca="false">IF(FZ58="","",FZ58/500*100)</f>
        <v>#VALUE!</v>
      </c>
      <c r="GB58" s="32" t="e">
        <f aca="false">IF(GD58="PASS",Ngrade(GA58),"")</f>
        <v>#VALUE!</v>
      </c>
      <c r="GC58" s="33" t="n">
        <f aca="false">ROUND(((FQ58*3)+(FS58*3)+(FU58*3)+(FW58*3)+(FY58*4))/16,2)</f>
        <v>2.39</v>
      </c>
      <c r="GD58" s="34" t="e">
        <f aca="false">remarks5(FQ58,FS58,FU58,FW58,FY58,LEFT(FP$5,6),LEFT(FR$5,6),LEFT(FT$5,6),LEFT(FV$5,6),LEFT(FX$5,6))</f>
        <v>#VALUE!</v>
      </c>
      <c r="GE58" s="38" t="e">
        <f aca="false">STATUS(GC58)</f>
        <v>#VALUE!</v>
      </c>
      <c r="GF58" s="36" t="n">
        <f aca="false">((H58+J58+L58+P58+Z58+AB58+AF58+AQ58+AS58+AU58+AW58+AY58+BA58+BL58+BN58+BP58+BR58+EI58+EM58+EO58+EQ58+EZ58+FB58+FD58+FF58+FH58+FQ58+FS58+FU58+FW58)*3+SUM(R58,AD58)*2+SUM(N58,AH58,BJ58,EK58,FY58)*4)/114</f>
        <v>2.48684210526316</v>
      </c>
      <c r="GG58" s="30" t="n">
        <v>65</v>
      </c>
      <c r="GH58" s="31" t="n">
        <v>2.4</v>
      </c>
      <c r="GI58" s="30" t="n">
        <v>72</v>
      </c>
      <c r="GJ58" s="31" t="n">
        <v>2.9</v>
      </c>
      <c r="GK58" s="30" t="n">
        <v>62</v>
      </c>
      <c r="GL58" s="31" t="n">
        <v>2.2</v>
      </c>
      <c r="GM58" s="30" t="n">
        <v>52</v>
      </c>
      <c r="GN58" s="31" t="n">
        <v>1.2</v>
      </c>
      <c r="GO58" s="30" t="n">
        <v>65</v>
      </c>
      <c r="GP58" s="31" t="n">
        <v>2.4</v>
      </c>
      <c r="GQ58" s="32" t="e">
        <f aca="false">IF(GU58="PASS",GG58+GI58+GK58+GM58+GO58,"")</f>
        <v>#VALUE!</v>
      </c>
      <c r="GR58" s="33" t="e">
        <f aca="false">IF(GQ58="","",GQ58/500*100)</f>
        <v>#VALUE!</v>
      </c>
      <c r="GS58" s="32" t="e">
        <f aca="false">IF(GU58="PASS",Ngrade(GR58),"")</f>
        <v>#VALUE!</v>
      </c>
      <c r="GT58" s="33" t="n">
        <f aca="false">ROUND(((GH58*3)+(GJ58*3)+(GL58*3)+(GN58*3)+(GP58*6))/18,2)</f>
        <v>2.25</v>
      </c>
      <c r="GU58" s="34" t="e">
        <f aca="false">remarks5(GH58,GJ58,GL58,GN58,GP58,LEFT(GG$5,6),LEFT(GI$5,6),LEFT(GK$5,6),LEFT(GM$5,6),LEFT(GO$5,6))</f>
        <v>#VALUE!</v>
      </c>
      <c r="GV58" s="38" t="e">
        <f aca="false">STATUS(GT58)</f>
        <v>#VALUE!</v>
      </c>
      <c r="GW58" s="39" t="e">
        <f aca="false">IF(AND(W58="PASS",AM58="PASS",BF58="PASS",BW58="PASS",EV58="PASS",FM58="PASS",GD58="PASS",GU58="PASS"),S58+AI58+BB58+BS58+ER58+FI58+FZ58+GQ58,"")</f>
        <v>#VALUE!</v>
      </c>
      <c r="GX58" s="19" t="e">
        <f aca="false">IF(GW58="","",GW58/4150*100)</f>
        <v>#VALUE!</v>
      </c>
      <c r="GY58" s="39" t="e">
        <f aca="false">IF(HA58="PASS",Ngrade(GX58),"")</f>
        <v>#VALUE!</v>
      </c>
      <c r="GZ58" s="19" t="n">
        <f aca="false">((H58+J58+L58+P58+Z58+AB58+AF58+AQ58+AS58+AU58+AW58+AY58+BA58+BL58+BN58+BP58+BR58+EI58+EM58+EO58+EQ58+EZ58+FB58+FD58+FF58+FH58+FQ58+FS58+FU58+FW58+GH58+GJ58+GL58+GN58)*3+SUM(R58,AD58)*2+SUM(N58,AH58,BJ58,EK58,FY58)*4+SUM(GP58)*6)/132</f>
        <v>2.45454545454545</v>
      </c>
      <c r="HA58" s="19" t="e">
        <f aca="false">IF(GX58="","FAIL","PASS")</f>
        <v>#VALUE!</v>
      </c>
      <c r="HB58" s="19" t="e">
        <f aca="false">STATUS2008(V58,AO58,BH58,EG58,EX58,FO58,GF58,GZ58)</f>
        <v>#VALUE!</v>
      </c>
      <c r="HC58" s="49"/>
    </row>
    <row r="59" customFormat="false" ht="21" hidden="false" customHeight="false" outlineLevel="0" collapsed="false">
      <c r="A59" s="45" t="s">
        <v>220</v>
      </c>
      <c r="B59" s="46" t="s">
        <v>221</v>
      </c>
      <c r="C59" s="46" t="s">
        <v>222</v>
      </c>
      <c r="F59" s="42"/>
      <c r="G59" s="30" t="n">
        <v>65</v>
      </c>
      <c r="H59" s="31" t="n">
        <v>2.4</v>
      </c>
      <c r="I59" s="30" t="n">
        <v>82</v>
      </c>
      <c r="J59" s="31" t="n">
        <v>3.6</v>
      </c>
      <c r="K59" s="30" t="n">
        <v>50</v>
      </c>
      <c r="L59" s="31" t="n">
        <v>1</v>
      </c>
      <c r="M59" s="30" t="n">
        <v>60</v>
      </c>
      <c r="N59" s="31" t="n">
        <v>2</v>
      </c>
      <c r="O59" s="30" t="n">
        <v>69</v>
      </c>
      <c r="P59" s="31" t="n">
        <v>2.7</v>
      </c>
      <c r="Q59" s="30" t="n">
        <v>26</v>
      </c>
      <c r="R59" s="31" t="n">
        <v>1.2</v>
      </c>
      <c r="S59" s="32" t="e">
        <f aca="false">IF(W59="PASS",G59+I59+K59+M59+O59+Q59,"")</f>
        <v>#VALUE!</v>
      </c>
      <c r="T59" s="33" t="e">
        <f aca="false">IF(S59="","",S59/550*100)</f>
        <v>#VALUE!</v>
      </c>
      <c r="U59" s="32" t="e">
        <f aca="false">IF(W59="PASS",Ngrade(T59),"")</f>
        <v>#VALUE!</v>
      </c>
      <c r="V59" s="33" t="n">
        <f aca="false">ROUND(((H59*3)+(J59*3)+(L59*3)+(N59*4)+(P59*3)+(R59*2))/18,2)</f>
        <v>2.19</v>
      </c>
      <c r="W59" s="34" t="e">
        <f aca="false">remarks5(H59,J59,L59,N59,R59,LEFT(G$5,6),LEFT(I$5,6),LEFT(K$5,6),LEFT(M$5,6),LEFT(Q$5,6))</f>
        <v>#VALUE!</v>
      </c>
      <c r="X59" s="34" t="e">
        <f aca="false">STATUS(V59)</f>
        <v>#VALUE!</v>
      </c>
      <c r="Y59" s="30" t="n">
        <v>60</v>
      </c>
      <c r="Z59" s="31" t="n">
        <v>2</v>
      </c>
      <c r="AA59" s="30" t="n">
        <v>80</v>
      </c>
      <c r="AB59" s="31" t="n">
        <v>3.4</v>
      </c>
      <c r="AC59" s="30" t="n">
        <v>60</v>
      </c>
      <c r="AD59" s="31" t="n">
        <v>2</v>
      </c>
      <c r="AE59" s="50" t="n">
        <v>70</v>
      </c>
      <c r="AF59" s="31" t="n">
        <v>2.8</v>
      </c>
      <c r="AG59" s="30" t="n">
        <v>53</v>
      </c>
      <c r="AH59" s="31" t="n">
        <v>1.3</v>
      </c>
      <c r="AI59" s="32" t="e">
        <f aca="false">IF(AM59="PASS",Y59+AA59+AC59+AE59+AG59,"")</f>
        <v>#VALUE!</v>
      </c>
      <c r="AJ59" s="33" t="e">
        <f aca="false">IF(AI59="","",AI59/500*100)</f>
        <v>#VALUE!</v>
      </c>
      <c r="AK59" s="33" t="e">
        <f aca="false">IF(AM59="PASS",Ngrade(AJ59),"")</f>
        <v>#VALUE!</v>
      </c>
      <c r="AL59" s="33" t="n">
        <f aca="false">ROUND(((Z59*3)+(AB59*3)+(AD59*2)+(AF59*3)+(AH59*4))/15,2)</f>
        <v>2.25</v>
      </c>
      <c r="AM59" s="35" t="e">
        <f aca="false">remarks5(Z59,AB59,AD59,AF59,AH59,LEFT(Y$5,6),LEFT(AA$5,6),LEFT(AC$5,6),LEFT(AE$5,6),LEFT(AG$5,6))</f>
        <v>#VALUE!</v>
      </c>
      <c r="AN59" s="35" t="e">
        <f aca="false">STATUS(AL59)</f>
        <v>#VALUE!</v>
      </c>
      <c r="AO59" s="36" t="n">
        <f aca="false">(SUM(H59,J59,L59,P59,Z59,AB59,AF59)*3+SUM(N59,AH59)*4+SUM(R59,AD59)*2)/33</f>
        <v>2.22121212121212</v>
      </c>
      <c r="AP59" s="30" t="n">
        <v>50</v>
      </c>
      <c r="AQ59" s="31" t="n">
        <v>1</v>
      </c>
      <c r="AR59" s="30" t="n">
        <v>84</v>
      </c>
      <c r="AS59" s="31" t="n">
        <v>3.9</v>
      </c>
      <c r="AT59" s="30" t="n">
        <v>61</v>
      </c>
      <c r="AU59" s="31" t="n">
        <v>2.1</v>
      </c>
      <c r="AV59" s="30" t="n">
        <v>63</v>
      </c>
      <c r="AW59" s="31" t="n">
        <v>2.2</v>
      </c>
      <c r="AX59" s="30" t="n">
        <v>50</v>
      </c>
      <c r="AY59" s="31" t="n">
        <v>1</v>
      </c>
      <c r="AZ59" s="30" t="n">
        <v>77</v>
      </c>
      <c r="BA59" s="31" t="n">
        <v>3.2</v>
      </c>
      <c r="BB59" s="32" t="e">
        <f aca="false">IF(BF59="PASS",AP59+AR59+AT59+AV59++AX59+AZ59,"")</f>
        <v>#VALUE!</v>
      </c>
      <c r="BC59" s="33" t="e">
        <f aca="false">IF(BB59="","",BB59/600*100)</f>
        <v>#VALUE!</v>
      </c>
      <c r="BD59" s="32" t="e">
        <f aca="false">IF(BF59="PASS",Ngrade(BC59),"")</f>
        <v>#VALUE!</v>
      </c>
      <c r="BE59" s="33" t="n">
        <f aca="false">ROUND(((AQ59*3)+(AS59*3)+(AU59*3)+(AW59*3)+(AY59*3)+(BA59*3))/18,2)</f>
        <v>2.23</v>
      </c>
      <c r="BF59" s="34" t="e">
        <f aca="false">remarks6($AQ59,$AS59,$AU59,$AW59,$AY59,$BA59,LEFT($AP$5,6),LEFT($AR$5,6),LEFT($AT$5,6),LEFT($AV$5,6),LEFT($AX$5,6),LEFT($AZ$5,6))</f>
        <v>#VALUE!</v>
      </c>
      <c r="BG59" s="34" t="e">
        <f aca="false">STATUS(BE59)</f>
        <v>#VALUE!</v>
      </c>
      <c r="BH59" s="36" t="n">
        <f aca="false">(SUM(H59,J59,L59,P59,Z59,AB59,AF59,AQ59,AS59,AU59,AW59,AY59,BA59)*3+SUM(N59,AH59)*4+SUM(R59,AD59)*2)/51</f>
        <v>2.22549019607843</v>
      </c>
      <c r="BI59" s="30" t="n">
        <v>94</v>
      </c>
      <c r="BJ59" s="31" t="n">
        <v>4</v>
      </c>
      <c r="BK59" s="30" t="n">
        <v>51</v>
      </c>
      <c r="BL59" s="31" t="n">
        <v>1.1</v>
      </c>
      <c r="BM59" s="30" t="n">
        <v>95</v>
      </c>
      <c r="BN59" s="31" t="n">
        <v>4</v>
      </c>
      <c r="BO59" s="30" t="n">
        <v>92</v>
      </c>
      <c r="BP59" s="31" t="n">
        <v>4</v>
      </c>
      <c r="BQ59" s="30" t="n">
        <v>86</v>
      </c>
      <c r="BR59" s="31" t="n">
        <v>4</v>
      </c>
      <c r="BS59" s="32" t="e">
        <f aca="false">IF(BW59="PASS",BI59+BK59+BM59+BO59+BQ59,"")</f>
        <v>#VALUE!</v>
      </c>
      <c r="BT59" s="33" t="e">
        <f aca="false">IF(BS59="","",BS59/500*100)</f>
        <v>#VALUE!</v>
      </c>
      <c r="BU59" s="32" t="e">
        <f aca="false">IF(BW59="PASS",Ngrade(BT59),"")</f>
        <v>#VALUE!</v>
      </c>
      <c r="BV59" s="33" t="n">
        <f aca="false">ROUND(((BJ59*4)+(BL59*3)+(BN59*3)+(BP59*3)+(BR59*3))/16,2)</f>
        <v>3.46</v>
      </c>
      <c r="BW59" s="34" t="e">
        <f aca="false">remarks5(BJ59,BL59,BN59,BP59,BR59,LEFT(BI$5,6),LEFT(BK$5,6),LEFT(BM$5,6),LEFT(BO$5,6),LEFT(BQ$5,6))</f>
        <v>#VALUE!</v>
      </c>
      <c r="BX59" s="30"/>
      <c r="BY59" s="31"/>
      <c r="BZ59" s="30"/>
      <c r="CA59" s="31"/>
      <c r="CB59" s="30"/>
      <c r="CC59" s="31"/>
      <c r="CD59" s="30"/>
      <c r="CE59" s="31"/>
      <c r="CF59" s="30"/>
      <c r="CG59" s="31"/>
      <c r="CH59" s="30"/>
      <c r="CI59" s="31"/>
      <c r="CJ59" s="32" t="e">
        <f aca="false">IF(CN59="PASS",BX59+BZ59+CB59+CD59+CF59+CH59,"")</f>
        <v>#REF!</v>
      </c>
      <c r="CK59" s="37" t="e">
        <f aca="false">IF(CJ59="","",CJ59/600*100)</f>
        <v>#REF!</v>
      </c>
      <c r="CL59" s="32" t="e">
        <f aca="false">IF(CN59="PASS",Ngrade(CK59),"")</f>
        <v>#REF!</v>
      </c>
      <c r="CM59" s="33" t="e">
        <f aca="false">IF(CJ59="","",((BY59)*3+(CA59)*3+(CC59)*3+(CE59)*3+(CG59)*3+(CI59)*3)/18)</f>
        <v>#REF!</v>
      </c>
      <c r="CN59" s="34" t="e">
        <f aca="false">remarks6(BY59,CA59,CC59,CE59,CG59,CI59,LEFT($G$5,6),LEFT($I$5,6),LEFT($K$5,6),LEFT($M$5,6),LEFT($O$5,6),LEFT(#REF!,6))</f>
        <v>#REF!</v>
      </c>
      <c r="CO59" s="30"/>
      <c r="CP59" s="31"/>
      <c r="CQ59" s="30"/>
      <c r="CR59" s="31"/>
      <c r="CS59" s="30"/>
      <c r="CT59" s="31"/>
      <c r="CU59" s="30"/>
      <c r="CV59" s="31"/>
      <c r="CW59" s="30"/>
      <c r="CX59" s="31"/>
      <c r="CY59" s="32" t="e">
        <f aca="false">IF(DC59="PASS",CO59+CQ59+CS59+CU59+CW59,"")</f>
        <v>#VALUE!</v>
      </c>
      <c r="CZ59" s="37" t="e">
        <f aca="false">IF(CY59="","",CY59/500*100)</f>
        <v>#VALUE!</v>
      </c>
      <c r="DA59" s="32" t="e">
        <f aca="false">IF(DC59="PASS",Ngrade(CZ59),"")</f>
        <v>#VALUE!</v>
      </c>
      <c r="DB59" s="33" t="e">
        <f aca="false">IF(CY59="","",((CP59)*3+(CR59)*3+(CT59)*3+(CV59)*3+(CX59)*3)/15)</f>
        <v>#VALUE!</v>
      </c>
      <c r="DC59" s="34" t="e">
        <f aca="false">remarks5(CP59,CR59,CT59,CV59,CX59,LEFT(CO$5,6),LEFT(CQ$5,6),LEFT(CS$5,6),LEFT(CU$5,6),LEFT(CW$5,6))</f>
        <v>#VALUE!</v>
      </c>
      <c r="DD59" s="30"/>
      <c r="DE59" s="31"/>
      <c r="DF59" s="30"/>
      <c r="DG59" s="31"/>
      <c r="DH59" s="30"/>
      <c r="DI59" s="31"/>
      <c r="DJ59" s="30"/>
      <c r="DK59" s="31"/>
      <c r="DL59" s="32" t="e">
        <f aca="false">IF(DP59="PASS",DD59+DF59+DH59+DJ59,"")</f>
        <v>#VALUE!</v>
      </c>
      <c r="DM59" s="37" t="e">
        <f aca="false">IF(DL59="","",DL59/400*100)</f>
        <v>#VALUE!</v>
      </c>
      <c r="DN59" s="32" t="e">
        <f aca="false">IF(DP59="PASS",Ngrade(DM59),"")</f>
        <v>#VALUE!</v>
      </c>
      <c r="DO59" s="33" t="e">
        <f aca="false">IF(DL59="","",((DE59)*3+(DG59)*3+(DI59)*3+(DK59)*3)/12)</f>
        <v>#VALUE!</v>
      </c>
      <c r="DP59" s="34" t="e">
        <f aca="false">remark4(DE59,DG59,DI59,DK59,LEFT(DD$5,6),LEFT(DF$5,6),LEFT(DH$5,6),LEFT(DJ$5,6))</f>
        <v>#VALUE!</v>
      </c>
      <c r="DQ59" s="30"/>
      <c r="DR59" s="31"/>
      <c r="DS59" s="30"/>
      <c r="DT59" s="31"/>
      <c r="DU59" s="30"/>
      <c r="DV59" s="31"/>
      <c r="DW59" s="30"/>
      <c r="DX59" s="31"/>
      <c r="DY59" s="30"/>
      <c r="DZ59" s="31"/>
      <c r="EA59" s="32" t="e">
        <f aca="false">IF(EE59="PASS",DQ59+DS59+DU59+DW59+DY59,"")</f>
        <v>#VALUE!</v>
      </c>
      <c r="EB59" s="37" t="e">
        <f aca="false">IF(EA59="","",EA59/500*100)</f>
        <v>#VALUE!</v>
      </c>
      <c r="EC59" s="32" t="e">
        <f aca="false">IF(EE59="PASS",Ngrade(EB59),"")</f>
        <v>#VALUE!</v>
      </c>
      <c r="ED59" s="33" t="e">
        <f aca="false">IF(EA59="","",((DR59)*3+(DT59)*3+(DV59)*3+(DX59)*3+(DZ59)*6)/18)</f>
        <v>#VALUE!</v>
      </c>
      <c r="EE59" s="34" t="e">
        <f aca="false">remarks5(DR59,DT59,DV59,DX59,DZ59,LEFT(DQ$5,6),LEFT(DS$5,6),LEFT(DU$5,6),LEFT(DW$5,6),LEFT(DY$5,6))</f>
        <v>#VALUE!</v>
      </c>
      <c r="EF59" s="34" t="e">
        <f aca="false">STATUS(BV59)</f>
        <v>#VALUE!</v>
      </c>
      <c r="EG59" s="36" t="n">
        <f aca="false">(SUM(H59,J59,L59,P59,Z59,AB59,AF59,AQ59,AS59,AU59,AW59,AY59,BA59,BL59,BN59,BP59,BR59)*3+SUM(N59,AH59,BJ59)*4+SUM(R59,AD59)*2)/67</f>
        <v>2.51940298507463</v>
      </c>
      <c r="EH59" s="30" t="n">
        <v>85</v>
      </c>
      <c r="EI59" s="31" t="n">
        <v>4</v>
      </c>
      <c r="EJ59" s="30" t="n">
        <v>56</v>
      </c>
      <c r="EK59" s="31" t="n">
        <v>1.6</v>
      </c>
      <c r="EL59" s="30" t="n">
        <v>50</v>
      </c>
      <c r="EM59" s="31" t="n">
        <v>1</v>
      </c>
      <c r="EN59" s="30" t="n">
        <v>72</v>
      </c>
      <c r="EO59" s="31" t="n">
        <v>2.9</v>
      </c>
      <c r="EP59" s="30" t="n">
        <v>50</v>
      </c>
      <c r="EQ59" s="31" t="n">
        <v>1</v>
      </c>
      <c r="ER59" s="32" t="e">
        <f aca="false">IF(EV59="PASS",EH59+EJ59+EL59+EN59+EP59,"")</f>
        <v>#VALUE!</v>
      </c>
      <c r="ES59" s="33" t="e">
        <f aca="false">IF(ER59="","",ER59/500*100)</f>
        <v>#VALUE!</v>
      </c>
      <c r="ET59" s="32" t="e">
        <f aca="false">IF(EV59="PASS",Ngrade(ES59),"")</f>
        <v>#VALUE!</v>
      </c>
      <c r="EU59" s="33" t="n">
        <f aca="false">ROUND(((EI59*3)+(EK59*4)+(EM59*3)+(EO59*3)+(EQ59*3))/16,2)</f>
        <v>2.07</v>
      </c>
      <c r="EV59" s="34" t="e">
        <f aca="false">remarks5(EI59,EK59,EM59,EO59,EQ59,LEFT(EH$5,6),LEFT(EJ$5,6),LEFT(EL$5,6),LEFT(EN$5,6),LEFT(EP$5,6))</f>
        <v>#VALUE!</v>
      </c>
      <c r="EW59" s="38" t="e">
        <f aca="false">STATUS(EU59)</f>
        <v>#VALUE!</v>
      </c>
      <c r="EX59" s="36" t="n">
        <f aca="false">((H59+J59+L59+P59+Z59+AB59+AF59+AQ59+AS59+AU59+AW59+AY59+BA59+BL59+BN59+BP59+BR59+EI59+EM59+EO59+EQ59)*3+SUM(R59,AD59)*2+SUM(N59,AH59,BJ59,EK59)*4)/83</f>
        <v>2.43253012048193</v>
      </c>
      <c r="EY59" s="30" t="n">
        <v>85</v>
      </c>
      <c r="EZ59" s="31" t="n">
        <v>4</v>
      </c>
      <c r="FA59" s="30" t="n">
        <v>60</v>
      </c>
      <c r="FB59" s="31" t="n">
        <v>2</v>
      </c>
      <c r="FC59" s="30" t="n">
        <v>90</v>
      </c>
      <c r="FD59" s="31" t="n">
        <v>4</v>
      </c>
      <c r="FE59" s="30" t="n">
        <v>69</v>
      </c>
      <c r="FF59" s="31" t="n">
        <v>2.7</v>
      </c>
      <c r="FG59" s="30" t="n">
        <v>61</v>
      </c>
      <c r="FH59" s="31" t="n">
        <v>2.1</v>
      </c>
      <c r="FI59" s="32" t="e">
        <f aca="false">IF(FM59="PASS",EY59+FA59+FC59+FE59+FG59,"")</f>
        <v>#VALUE!</v>
      </c>
      <c r="FJ59" s="33" t="e">
        <f aca="false">IF(FI59="","",FI59/500*100)</f>
        <v>#VALUE!</v>
      </c>
      <c r="FK59" s="32" t="e">
        <f aca="false">IF(FM59="PASS",Ngrade(FJ59),"")</f>
        <v>#VALUE!</v>
      </c>
      <c r="FL59" s="33" t="n">
        <f aca="false">ROUND(((EZ59*3)+(FB59*3)+(FD59*3)+(FF59*3)+(FH59*3))/15,2)</f>
        <v>2.96</v>
      </c>
      <c r="FM59" s="34" t="e">
        <f aca="false">remarks5(EZ59,FB59,FD59,FF59,FH59,LEFT(EY$5,6),LEFT(FA$5,6),LEFT(FC$5,6),LEFT(FE$5,6),LEFT(FG$5,6))</f>
        <v>#VALUE!</v>
      </c>
      <c r="FN59" s="38" t="e">
        <f aca="false">STATUS(FL59)</f>
        <v>#VALUE!</v>
      </c>
      <c r="FO59" s="36" t="n">
        <f aca="false">((H59+J59+L59+P59+Z59+AB59+AF59+AQ59+AS59+AU59+AW59+AY59+BA59+BL59+BN59+BP59+BR59+EI59+EM59+EO59+EQ59+EZ59+FB59+FD59+FF59+FH59)*3+SUM(R59,AD59)*2+SUM(N59,AH59,BJ59,EK59)*4)/98</f>
        <v>2.51326530612245</v>
      </c>
      <c r="FP59" s="30" t="n">
        <v>77</v>
      </c>
      <c r="FQ59" s="31" t="n">
        <v>3.2</v>
      </c>
      <c r="FR59" s="30" t="n">
        <v>75</v>
      </c>
      <c r="FS59" s="31" t="n">
        <v>3.1</v>
      </c>
      <c r="FT59" s="30" t="n">
        <v>65</v>
      </c>
      <c r="FU59" s="31" t="n">
        <v>2.4</v>
      </c>
      <c r="FV59" s="30" t="n">
        <v>54</v>
      </c>
      <c r="FW59" s="31" t="n">
        <v>1.4</v>
      </c>
      <c r="FX59" s="30" t="n">
        <v>50</v>
      </c>
      <c r="FY59" s="31" t="n">
        <v>1</v>
      </c>
      <c r="FZ59" s="32" t="e">
        <f aca="false">IF(GD59="PASS",FP59+FR59+FT59+FV59+FX59,"")</f>
        <v>#VALUE!</v>
      </c>
      <c r="GA59" s="33" t="e">
        <f aca="false">IF(FZ59="","",FZ59/500*100)</f>
        <v>#VALUE!</v>
      </c>
      <c r="GB59" s="32" t="e">
        <f aca="false">IF(GD59="PASS",Ngrade(GA59),"")</f>
        <v>#VALUE!</v>
      </c>
      <c r="GC59" s="33" t="n">
        <f aca="false">ROUND(((FQ59*3)+(FS59*3)+(FU59*3)+(FW59*3)+(FY59*4))/16,2)</f>
        <v>2.14</v>
      </c>
      <c r="GD59" s="34" t="e">
        <f aca="false">remarks5(FQ59,FS59,FU59,FW59,FY59,LEFT(FP$5,6),LEFT(FR$5,6),LEFT(FT$5,6),LEFT(FV$5,6),LEFT(FX$5,6))</f>
        <v>#VALUE!</v>
      </c>
      <c r="GE59" s="38" t="e">
        <f aca="false">STATUS(GC59)</f>
        <v>#VALUE!</v>
      </c>
      <c r="GF59" s="36" t="n">
        <f aca="false">((H59+J59+L59+P59+Z59+AB59+AF59+AQ59+AS59+AU59+AW59+AY59+BA59+BL59+BN59+BP59+BR59+EI59+EM59+EO59+EQ59+EZ59+FB59+FD59+FF59+FH59+FQ59+FS59+FU59+FW59)*3+SUM(R59,AD59)*2+SUM(N59,AH59,BJ59,EK59,FY59)*4)/114</f>
        <v>2.46140350877193</v>
      </c>
      <c r="GG59" s="30" t="n">
        <v>80</v>
      </c>
      <c r="GH59" s="31" t="n">
        <v>3.4</v>
      </c>
      <c r="GI59" s="30" t="n">
        <v>65</v>
      </c>
      <c r="GJ59" s="31" t="n">
        <v>2.4</v>
      </c>
      <c r="GK59" s="30" t="n">
        <v>29</v>
      </c>
      <c r="GL59" s="31" t="n">
        <v>0</v>
      </c>
      <c r="GM59" s="30" t="n">
        <v>52</v>
      </c>
      <c r="GN59" s="31" t="n">
        <v>1.2</v>
      </c>
      <c r="GO59" s="30" t="n">
        <v>80</v>
      </c>
      <c r="GP59" s="31" t="n">
        <v>3.4</v>
      </c>
      <c r="GQ59" s="32" t="e">
        <f aca="false">IF(GU59="PASS",GG59+GI59+GK59+GM59+GO59,"")</f>
        <v>#VALUE!</v>
      </c>
      <c r="GR59" s="33" t="e">
        <f aca="false">IF(GQ59="","",GQ59/500*100)</f>
        <v>#VALUE!</v>
      </c>
      <c r="GS59" s="32" t="e">
        <f aca="false">IF(GU59="PASS",Ngrade(GR59),"")</f>
        <v>#VALUE!</v>
      </c>
      <c r="GT59" s="33" t="n">
        <f aca="false">ROUND(((GH59*3)+(GJ59*3)+(GL59*3)+(GN59*3)+(GP59*6))/18,2)</f>
        <v>2.3</v>
      </c>
      <c r="GU59" s="34" t="e">
        <f aca="false">remarks5(GH59,GJ59,GL59,GN59,GP59,LEFT(GG$5,6),LEFT(GI$5,6),LEFT(GK$5,6),LEFT(GM$5,6),LEFT(GO$5,6))</f>
        <v>#VALUE!</v>
      </c>
      <c r="GV59" s="38" t="e">
        <f aca="false">STATUS(GT59)</f>
        <v>#VALUE!</v>
      </c>
      <c r="GW59" s="39" t="e">
        <f aca="false">IF(AND(W59="PASS",AM59="PASS",BF59="PASS",BW59="PASS",EV59="PASS",FM59="PASS",GD59="PASS",GU59="PASS"),S59+AI59+BB59+BS59+ER59+FI59+FZ59+GQ59,"")</f>
        <v>#VALUE!</v>
      </c>
      <c r="GX59" s="19" t="e">
        <f aca="false">IF(GW59="","",GW59/4150*100)</f>
        <v>#VALUE!</v>
      </c>
      <c r="GY59" s="39" t="e">
        <f aca="false">IF(HA59="PASS",Ngrade(GX59),"")</f>
        <v>#VALUE!</v>
      </c>
      <c r="GZ59" s="19" t="n">
        <f aca="false">((H59+J59+L59+P59+Z59+AB59+AF59+AQ59+AS59+AU59+AW59+AY59+BA59+BL59+BN59+BP59+BR59+EI59+EM59+EO59+EQ59+EZ59+FB59+FD59+FF59+FH59+FQ59+FS59+FU59+FW59+GH59+GJ59+GL59+GN59)*3+SUM(R59,AD59)*2+SUM(N59,AH59,BJ59,EK59,FY59)*4+SUM(GP59)*6)/132</f>
        <v>2.43939393939394</v>
      </c>
      <c r="HA59" s="19" t="e">
        <f aca="false">IF(GX59="","FAIL","PASS")</f>
        <v>#VALUE!</v>
      </c>
      <c r="HB59" s="19" t="e">
        <f aca="false">STATUS2008(V59,AO59,BH59,EG59,EX59,FO59,GF59,GZ59)</f>
        <v>#VALUE!</v>
      </c>
      <c r="HC59" s="49"/>
    </row>
    <row r="60" customFormat="false" ht="21" hidden="false" customHeight="false" outlineLevel="0" collapsed="false">
      <c r="A60" s="25" t="s">
        <v>223</v>
      </c>
      <c r="B60" s="26" t="s">
        <v>224</v>
      </c>
      <c r="C60" s="26" t="s">
        <v>225</v>
      </c>
      <c r="F60" s="42"/>
      <c r="G60" s="30" t="n">
        <v>10</v>
      </c>
      <c r="H60" s="31" t="n">
        <v>0</v>
      </c>
      <c r="I60" s="30" t="n">
        <v>19</v>
      </c>
      <c r="J60" s="31" t="n">
        <v>0</v>
      </c>
      <c r="K60" s="30" t="n">
        <v>50</v>
      </c>
      <c r="L60" s="31" t="n">
        <v>1</v>
      </c>
      <c r="M60" s="30" t="n">
        <v>27</v>
      </c>
      <c r="N60" s="31" t="n">
        <v>0</v>
      </c>
      <c r="O60" s="30" t="n">
        <v>51</v>
      </c>
      <c r="P60" s="31" t="n">
        <v>1.1</v>
      </c>
      <c r="Q60" s="30" t="n">
        <v>25</v>
      </c>
      <c r="R60" s="31" t="n">
        <v>1</v>
      </c>
      <c r="S60" s="32" t="e">
        <f aca="false">IF(W60="PASS",G60+I60+K60+M60+O60+Q60,"")</f>
        <v>#VALUE!</v>
      </c>
      <c r="T60" s="33" t="e">
        <f aca="false">IF(S60="","",S60/550*100)</f>
        <v>#VALUE!</v>
      </c>
      <c r="U60" s="32" t="e">
        <f aca="false">IF(W60="PASS",Ngrade(T60),"")</f>
        <v>#VALUE!</v>
      </c>
      <c r="V60" s="33" t="n">
        <f aca="false">ROUND(((H60*3)+(J60*3)+(L60*3)+(N60*4)+(P60*3)+(R60*2))/18,2)</f>
        <v>0.46</v>
      </c>
      <c r="W60" s="34" t="e">
        <f aca="false">remarks5(H60,J60,L60,N60,R60,LEFT(G$5,6),LEFT(I$5,6),LEFT(K$5,6),LEFT(M$5,6),LEFT(Q$5,6))</f>
        <v>#VALUE!</v>
      </c>
      <c r="X60" s="34" t="e">
        <f aca="false">STATUS(V60)</f>
        <v>#VALUE!</v>
      </c>
      <c r="Y60" s="30" t="s">
        <v>70</v>
      </c>
      <c r="Z60" s="31" t="n">
        <v>0</v>
      </c>
      <c r="AA60" s="30" t="s">
        <v>70</v>
      </c>
      <c r="AB60" s="31" t="n">
        <v>0</v>
      </c>
      <c r="AC60" s="30" t="s">
        <v>70</v>
      </c>
      <c r="AD60" s="31" t="n">
        <v>0</v>
      </c>
      <c r="AE60" s="30" t="s">
        <v>70</v>
      </c>
      <c r="AF60" s="31" t="n">
        <v>0</v>
      </c>
      <c r="AG60" s="30" t="s">
        <v>70</v>
      </c>
      <c r="AH60" s="31" t="n">
        <v>0</v>
      </c>
      <c r="AI60" s="32" t="e">
        <f aca="false">IF(AM60="PASS",Y60+AA60+AC60+AE60+AG60,"")</f>
        <v>#VALUE!</v>
      </c>
      <c r="AJ60" s="33" t="e">
        <f aca="false">IF(AI60="","",AI60/500*100)</f>
        <v>#VALUE!</v>
      </c>
      <c r="AK60" s="33" t="e">
        <f aca="false">IF(AM60="PASS",Ngrade(AJ60),"")</f>
        <v>#VALUE!</v>
      </c>
      <c r="AL60" s="33" t="n">
        <f aca="false">ROUND(((Z60*3)+(AB60*3)+(AD60*2)+(AF60*3)+(AH60*4))/15,2)</f>
        <v>0</v>
      </c>
      <c r="AM60" s="35" t="e">
        <f aca="false">remarks5(Z60,AB60,AD60,AF60,AH60,LEFT(Y$5,6),LEFT(AA$5,6),LEFT(AC$5,6),LEFT(AE$5,6),LEFT(AG$5,6))</f>
        <v>#VALUE!</v>
      </c>
      <c r="AN60" s="35" t="e">
        <f aca="false">STATUS(AL60)</f>
        <v>#VALUE!</v>
      </c>
      <c r="AO60" s="36" t="n">
        <f aca="false">(SUM(H60,J60,L60,P60,Z60,AB60,AF60)*3+SUM(N60,AH60)*4+SUM(R60,AD60)*2)/33</f>
        <v>0.251515151515152</v>
      </c>
      <c r="AP60" s="30" t="s">
        <v>70</v>
      </c>
      <c r="AQ60" s="31" t="n">
        <v>0</v>
      </c>
      <c r="AR60" s="30" t="s">
        <v>70</v>
      </c>
      <c r="AS60" s="31" t="n">
        <v>0</v>
      </c>
      <c r="AT60" s="30" t="s">
        <v>70</v>
      </c>
      <c r="AU60" s="31" t="n">
        <v>0</v>
      </c>
      <c r="AV60" s="30" t="s">
        <v>70</v>
      </c>
      <c r="AW60" s="31" t="n">
        <v>0</v>
      </c>
      <c r="AX60" s="30" t="s">
        <v>70</v>
      </c>
      <c r="AY60" s="31" t="n">
        <v>0</v>
      </c>
      <c r="AZ60" s="30" t="s">
        <v>70</v>
      </c>
      <c r="BA60" s="31" t="n">
        <v>0</v>
      </c>
      <c r="BB60" s="32" t="e">
        <f aca="false">IF(BF60="PASS",AP60+AR60+AT60+AV60++AX60+AZ60,"")</f>
        <v>#VALUE!</v>
      </c>
      <c r="BC60" s="33" t="e">
        <f aca="false">IF(BB60="","",BB60/600*100)</f>
        <v>#VALUE!</v>
      </c>
      <c r="BD60" s="32" t="e">
        <f aca="false">IF(BF60="PASS",Ngrade(BC60),"")</f>
        <v>#VALUE!</v>
      </c>
      <c r="BE60" s="33" t="n">
        <f aca="false">ROUND(((AQ60*3)+(AS60*3)+(AU60*3)+(AW60*3)+(AY60*3)+(BA60*3))/18,2)</f>
        <v>0</v>
      </c>
      <c r="BF60" s="34" t="e">
        <f aca="false">remarks6($AQ60,$AS60,$AU60,$AW60,$AY60,$BA60,LEFT($AP$5,6),LEFT($AR$5,6),LEFT($AT$5,6),LEFT($AV$5,6),LEFT($AX$5,6),LEFT($AZ$5,6))</f>
        <v>#VALUE!</v>
      </c>
      <c r="BG60" s="34" t="e">
        <f aca="false">STATUS(BE60)</f>
        <v>#VALUE!</v>
      </c>
      <c r="BH60" s="36" t="n">
        <f aca="false">(SUM(H60,J60,L60,P60,Z60,AB60,AF60,AQ60,AS60,AU60,AW60,AY60,BA60)*3+SUM(N60,AH60)*4+SUM(R60,AD60)*2)/51</f>
        <v>0.162745098039216</v>
      </c>
      <c r="BI60" s="30" t="s">
        <v>70</v>
      </c>
      <c r="BJ60" s="31" t="n">
        <v>0</v>
      </c>
      <c r="BK60" s="30" t="s">
        <v>70</v>
      </c>
      <c r="BL60" s="31" t="n">
        <v>0</v>
      </c>
      <c r="BM60" s="30" t="s">
        <v>70</v>
      </c>
      <c r="BN60" s="31" t="n">
        <v>0</v>
      </c>
      <c r="BO60" s="30" t="s">
        <v>70</v>
      </c>
      <c r="BP60" s="31" t="n">
        <v>0</v>
      </c>
      <c r="BQ60" s="30" t="s">
        <v>70</v>
      </c>
      <c r="BR60" s="31" t="n">
        <v>0</v>
      </c>
      <c r="BS60" s="32" t="e">
        <f aca="false">IF(BW60="PASS",BI60+BK60+BM60+BO60+BQ60,"")</f>
        <v>#VALUE!</v>
      </c>
      <c r="BT60" s="33" t="e">
        <f aca="false">IF(BS60="","",BS60/500*100)</f>
        <v>#VALUE!</v>
      </c>
      <c r="BU60" s="32" t="e">
        <f aca="false">IF(BW60="PASS",Ngrade(BT60),"")</f>
        <v>#VALUE!</v>
      </c>
      <c r="BV60" s="33" t="n">
        <f aca="false">ROUND(((BJ60*4)+(BL60*3)+(BN60*3)+(BP60*3)+(BR60*3))/16,2)</f>
        <v>0</v>
      </c>
      <c r="BW60" s="34" t="e">
        <f aca="false">remarks5(BJ60,BL60,BN60,BP60,BR60,LEFT(BI$5,6),LEFT(BK$5,6),LEFT(BM$5,6),LEFT(BO$5,6),LEFT(BQ$5,6))</f>
        <v>#VALUE!</v>
      </c>
      <c r="BX60" s="30"/>
      <c r="BY60" s="31"/>
      <c r="BZ60" s="30"/>
      <c r="CA60" s="31"/>
      <c r="CB60" s="30"/>
      <c r="CC60" s="31"/>
      <c r="CD60" s="30"/>
      <c r="CE60" s="31"/>
      <c r="CF60" s="30"/>
      <c r="CG60" s="31"/>
      <c r="CH60" s="30"/>
      <c r="CI60" s="31"/>
      <c r="CJ60" s="32" t="e">
        <f aca="false">IF(CN60="PASS",BX60+BZ60+CB60+CD60+CF60+CH60,"")</f>
        <v>#REF!</v>
      </c>
      <c r="CK60" s="37" t="e">
        <f aca="false">IF(CJ60="","",CJ60/600*100)</f>
        <v>#REF!</v>
      </c>
      <c r="CL60" s="32" t="e">
        <f aca="false">IF(CN60="PASS",Ngrade(CK60),"")</f>
        <v>#REF!</v>
      </c>
      <c r="CM60" s="33" t="e">
        <f aca="false">IF(CJ60="","",((BY60)*3+(CA60)*3+(CC60)*3+(CE60)*3+(CG60)*3+(CI60)*3)/18)</f>
        <v>#REF!</v>
      </c>
      <c r="CN60" s="34" t="e">
        <f aca="false">remarks6(BY60,CA60,CC60,CE60,CG60,CI60,LEFT($G$5,6),LEFT($I$5,6),LEFT($K$5,6),LEFT($M$5,6),LEFT($O$5,6),LEFT(#REF!,6))</f>
        <v>#REF!</v>
      </c>
      <c r="CO60" s="30"/>
      <c r="CP60" s="31"/>
      <c r="CQ60" s="30"/>
      <c r="CR60" s="31"/>
      <c r="CS60" s="30"/>
      <c r="CT60" s="31"/>
      <c r="CU60" s="30"/>
      <c r="CV60" s="31"/>
      <c r="CW60" s="30"/>
      <c r="CX60" s="31"/>
      <c r="CY60" s="32" t="e">
        <f aca="false">IF(DC60="PASS",CO60+CQ60+CS60+CU60+CW60,"")</f>
        <v>#VALUE!</v>
      </c>
      <c r="CZ60" s="37" t="e">
        <f aca="false">IF(CY60="","",CY60/500*100)</f>
        <v>#VALUE!</v>
      </c>
      <c r="DA60" s="32" t="e">
        <f aca="false">IF(DC60="PASS",Ngrade(CZ60),"")</f>
        <v>#VALUE!</v>
      </c>
      <c r="DB60" s="33" t="e">
        <f aca="false">IF(CY60="","",((CP60)*3+(CR60)*3+(CT60)*3+(CV60)*3+(CX60)*3)/15)</f>
        <v>#VALUE!</v>
      </c>
      <c r="DC60" s="34" t="e">
        <f aca="false">remarks5(CP60,CR60,CT60,CV60,CX60,LEFT(CO$5,6),LEFT(CQ$5,6),LEFT(CS$5,6),LEFT(CU$5,6),LEFT(CW$5,6))</f>
        <v>#VALUE!</v>
      </c>
      <c r="DD60" s="30"/>
      <c r="DE60" s="31"/>
      <c r="DF60" s="30"/>
      <c r="DG60" s="31"/>
      <c r="DH60" s="30"/>
      <c r="DI60" s="31"/>
      <c r="DJ60" s="30"/>
      <c r="DK60" s="31"/>
      <c r="DL60" s="32" t="e">
        <f aca="false">IF(DP60="PASS",DD60+DF60+DH60+DJ60,"")</f>
        <v>#VALUE!</v>
      </c>
      <c r="DM60" s="37" t="e">
        <f aca="false">IF(DL60="","",DL60/400*100)</f>
        <v>#VALUE!</v>
      </c>
      <c r="DN60" s="32" t="e">
        <f aca="false">IF(DP60="PASS",Ngrade(DM60),"")</f>
        <v>#VALUE!</v>
      </c>
      <c r="DO60" s="33" t="e">
        <f aca="false">IF(DL60="","",((DE60)*3+(DG60)*3+(DI60)*3+(DK60)*3)/12)</f>
        <v>#VALUE!</v>
      </c>
      <c r="DP60" s="34" t="e">
        <f aca="false">remark4(DE60,DG60,DI60,DK60,LEFT(DD$5,6),LEFT(DF$5,6),LEFT(DH$5,6),LEFT(DJ$5,6))</f>
        <v>#VALUE!</v>
      </c>
      <c r="DQ60" s="30"/>
      <c r="DR60" s="31"/>
      <c r="DS60" s="30"/>
      <c r="DT60" s="31"/>
      <c r="DU60" s="30"/>
      <c r="DV60" s="31"/>
      <c r="DW60" s="30"/>
      <c r="DX60" s="31"/>
      <c r="DY60" s="30"/>
      <c r="DZ60" s="31"/>
      <c r="EA60" s="32" t="e">
        <f aca="false">IF(EE60="PASS",DQ60+DS60+DU60+DW60+DY60,"")</f>
        <v>#VALUE!</v>
      </c>
      <c r="EB60" s="37" t="e">
        <f aca="false">IF(EA60="","",EA60/500*100)</f>
        <v>#VALUE!</v>
      </c>
      <c r="EC60" s="32" t="e">
        <f aca="false">IF(EE60="PASS",Ngrade(EB60),"")</f>
        <v>#VALUE!</v>
      </c>
      <c r="ED60" s="33" t="e">
        <f aca="false">IF(EA60="","",((DR60)*3+(DT60)*3+(DV60)*3+(DX60)*3+(DZ60)*6)/18)</f>
        <v>#VALUE!</v>
      </c>
      <c r="EE60" s="34" t="e">
        <f aca="false">remarks5(DR60,DT60,DV60,DX60,DZ60,LEFT(DQ$5,6),LEFT(DS$5,6),LEFT(DU$5,6),LEFT(DW$5,6),LEFT(DY$5,6))</f>
        <v>#VALUE!</v>
      </c>
      <c r="EF60" s="34" t="e">
        <f aca="false">STATUS(BV60)</f>
        <v>#VALUE!</v>
      </c>
      <c r="EG60" s="36" t="n">
        <f aca="false">(SUM(H60,J60,L60,P60,Z60,AB60,AF60,AQ60,AS60,AU60,AW60,AY60,BA60,BL60,BN60,BP60,BR60)*3+SUM(N60,AH60,BJ60)*4+SUM(R60,AD60)*2)/67</f>
        <v>0.123880597014925</v>
      </c>
      <c r="EH60" s="30" t="s">
        <v>70</v>
      </c>
      <c r="EI60" s="31" t="n">
        <v>0</v>
      </c>
      <c r="EJ60" s="30" t="s">
        <v>70</v>
      </c>
      <c r="EK60" s="31" t="n">
        <v>0</v>
      </c>
      <c r="EL60" s="30" t="s">
        <v>70</v>
      </c>
      <c r="EM60" s="31" t="n">
        <v>0</v>
      </c>
      <c r="EN60" s="30" t="s">
        <v>70</v>
      </c>
      <c r="EO60" s="31" t="n">
        <v>0</v>
      </c>
      <c r="EP60" s="30" t="s">
        <v>70</v>
      </c>
      <c r="EQ60" s="31" t="n">
        <v>0</v>
      </c>
      <c r="ER60" s="32" t="e">
        <f aca="false">IF(EV60="PASS",EH60+EJ60+EL60+EN60+EP60,"")</f>
        <v>#VALUE!</v>
      </c>
      <c r="ES60" s="33" t="e">
        <f aca="false">IF(ER60="","",ER60/500*100)</f>
        <v>#VALUE!</v>
      </c>
      <c r="ET60" s="32" t="e">
        <f aca="false">IF(EV60="PASS",Ngrade(ES60),"")</f>
        <v>#VALUE!</v>
      </c>
      <c r="EU60" s="33" t="n">
        <f aca="false">ROUND(((EI60*3)+(EK60*4)+(EM60*3)+(EO60*3)+(EQ60*3))/16,2)</f>
        <v>0</v>
      </c>
      <c r="EV60" s="34" t="e">
        <f aca="false">remarks5(EI60,EK60,EM60,EO60,EQ60,LEFT(EH$5,6),LEFT(EJ$5,6),LEFT(EL$5,6),LEFT(EN$5,6),LEFT(EP$5,6))</f>
        <v>#VALUE!</v>
      </c>
      <c r="EW60" s="38" t="e">
        <f aca="false">STATUS(EU60)</f>
        <v>#VALUE!</v>
      </c>
      <c r="EX60" s="36" t="n">
        <f aca="false">((H60+J60+L60+P60+Z60+AB60+AF60+AQ60+AS60+AU60+AW60+AY60+BA60+BL60+BN60+BP60+BR60+EI60+EM60+EO60+EQ60)*3+SUM(R60,AD60)*2+SUM(N60,AH60,BJ60,EK60)*4)/83</f>
        <v>0.1</v>
      </c>
      <c r="EY60" s="30" t="s">
        <v>70</v>
      </c>
      <c r="EZ60" s="31" t="n">
        <v>0</v>
      </c>
      <c r="FA60" s="30" t="s">
        <v>70</v>
      </c>
      <c r="FB60" s="31" t="n">
        <v>0</v>
      </c>
      <c r="FC60" s="30" t="s">
        <v>70</v>
      </c>
      <c r="FD60" s="31" t="n">
        <v>0</v>
      </c>
      <c r="FE60" s="30" t="s">
        <v>70</v>
      </c>
      <c r="FF60" s="31" t="n">
        <v>0</v>
      </c>
      <c r="FG60" s="30" t="s">
        <v>70</v>
      </c>
      <c r="FH60" s="31" t="n">
        <v>0</v>
      </c>
      <c r="FI60" s="32" t="e">
        <f aca="false">IF(FM60="PASS",EY60+FA60+FC60+FE60+FG60,"")</f>
        <v>#VALUE!</v>
      </c>
      <c r="FJ60" s="33" t="e">
        <f aca="false">IF(FI60="","",FI60/500*100)</f>
        <v>#VALUE!</v>
      </c>
      <c r="FK60" s="32" t="e">
        <f aca="false">IF(FM60="PASS",Ngrade(FJ60),"")</f>
        <v>#VALUE!</v>
      </c>
      <c r="FL60" s="33" t="n">
        <f aca="false">ROUND(((EZ60*3)+(FB60*3)+(FD60*3)+(FF60*3)+(FH60*3))/15,2)</f>
        <v>0</v>
      </c>
      <c r="FM60" s="34" t="e">
        <f aca="false">remarks5(EZ60,FB60,FD60,FF60,FH60,LEFT(EY$5,6),LEFT(FA$5,6),LEFT(FC$5,6),LEFT(FE$5,6),LEFT(FG$5,6))</f>
        <v>#VALUE!</v>
      </c>
      <c r="FN60" s="38" t="e">
        <f aca="false">STATUS(FL60)</f>
        <v>#VALUE!</v>
      </c>
      <c r="FO60" s="36" t="n">
        <f aca="false">((H60+J60+L60+P60+Z60+AB60+AF60+AQ60+AS60+AU60+AW60+AY60+BA60+BL60+BN60+BP60+BR60+EI60+EM60+EO60+EQ60+EZ60+FB60+FD60+FF60+FH60)*3+SUM(R60,AD60)*2+SUM(N60,AH60,BJ60,EK60)*4)/98</f>
        <v>0.0846938775510204</v>
      </c>
      <c r="FP60" s="30" t="s">
        <v>70</v>
      </c>
      <c r="FQ60" s="31" t="n">
        <v>0</v>
      </c>
      <c r="FR60" s="30" t="s">
        <v>70</v>
      </c>
      <c r="FS60" s="31" t="n">
        <v>0</v>
      </c>
      <c r="FT60" s="30" t="s">
        <v>70</v>
      </c>
      <c r="FU60" s="31" t="n">
        <v>0</v>
      </c>
      <c r="FV60" s="30" t="s">
        <v>70</v>
      </c>
      <c r="FW60" s="31" t="n">
        <v>0</v>
      </c>
      <c r="FX60" s="30" t="s">
        <v>70</v>
      </c>
      <c r="FY60" s="31" t="n">
        <v>0</v>
      </c>
      <c r="FZ60" s="32" t="e">
        <f aca="false">IF(GD60="PASS",FP60+FR60+FT60+FV60+FX60,"")</f>
        <v>#VALUE!</v>
      </c>
      <c r="GA60" s="33" t="e">
        <f aca="false">IF(FZ60="","",FZ60/500*100)</f>
        <v>#VALUE!</v>
      </c>
      <c r="GB60" s="32" t="e">
        <f aca="false">IF(GD60="PASS",Ngrade(GA60),"")</f>
        <v>#VALUE!</v>
      </c>
      <c r="GC60" s="33" t="n">
        <f aca="false">ROUND(((FQ60*3)+(FS60*3)+(FU60*3)+(FW60*3)+(FY60*4))/16,2)</f>
        <v>0</v>
      </c>
      <c r="GD60" s="34" t="e">
        <f aca="false">remarks5(FQ60,FS60,FU60,FW60,FY60,LEFT(FP$5,6),LEFT(FR$5,6),LEFT(FT$5,6),LEFT(FV$5,6),LEFT(FX$5,6))</f>
        <v>#VALUE!</v>
      </c>
      <c r="GE60" s="38" t="e">
        <f aca="false">STATUS(GC60)</f>
        <v>#VALUE!</v>
      </c>
      <c r="GF60" s="36" t="n">
        <f aca="false">((H60+J60+L60+P60+Z60+AB60+AF60+AQ60+AS60+AU60+AW60+AY60+BA60+BL60+BN60+BP60+BR60+EI60+EM60+EO60+EQ60+EZ60+FB60+FD60+FF60+FH60+FQ60+FS60+FU60+FW60)*3+SUM(R60,AD60)*2+SUM(N60,AH60,BJ60,EK60,FY60)*4)/114</f>
        <v>0.0728070175438597</v>
      </c>
      <c r="GG60" s="30" t="s">
        <v>70</v>
      </c>
      <c r="GH60" s="31" t="n">
        <v>0</v>
      </c>
      <c r="GI60" s="30" t="s">
        <v>70</v>
      </c>
      <c r="GJ60" s="31" t="n">
        <v>0</v>
      </c>
      <c r="GK60" s="30" t="s">
        <v>70</v>
      </c>
      <c r="GL60" s="31" t="n">
        <v>0</v>
      </c>
      <c r="GM60" s="30" t="s">
        <v>70</v>
      </c>
      <c r="GN60" s="31" t="n">
        <v>0</v>
      </c>
      <c r="GO60" s="30" t="s">
        <v>70</v>
      </c>
      <c r="GP60" s="31" t="n">
        <v>0</v>
      </c>
      <c r="GQ60" s="32" t="e">
        <f aca="false">IF(GU60="PASS",GG60+GI60+GK60+GM60+GO60,"")</f>
        <v>#VALUE!</v>
      </c>
      <c r="GR60" s="33" t="e">
        <f aca="false">IF(GQ60="","",GQ60/500*100)</f>
        <v>#VALUE!</v>
      </c>
      <c r="GS60" s="32" t="e">
        <f aca="false">IF(GU60="PASS",Ngrade(GR60),"")</f>
        <v>#VALUE!</v>
      </c>
      <c r="GT60" s="33" t="n">
        <f aca="false">ROUND(((GH60*3)+(GJ60*3)+(GL60*3)+(GN60*3)+(GP60*6))/18,2)</f>
        <v>0</v>
      </c>
      <c r="GU60" s="34" t="e">
        <f aca="false">remarks5(GH60,GJ60,GL60,GN60,GP60,LEFT(GG$5,6),LEFT(GI$5,6),LEFT(GK$5,6),LEFT(GM$5,6),LEFT(GO$5,6))</f>
        <v>#VALUE!</v>
      </c>
      <c r="GV60" s="38" t="e">
        <f aca="false">STATUS(GT60)</f>
        <v>#VALUE!</v>
      </c>
      <c r="GW60" s="39" t="e">
        <f aca="false">IF(AND(W60="PASS",AM60="PASS",BF60="PASS",BW60="PASS",EV60="PASS",FM60="PASS",GD60="PASS",GU60="PASS"),S60+AI60+BB60+BS60+ER60+FI60+FZ60+GQ60,"")</f>
        <v>#VALUE!</v>
      </c>
      <c r="GX60" s="19" t="e">
        <f aca="false">IF(GW60="","",GW60/4150*100)</f>
        <v>#VALUE!</v>
      </c>
      <c r="GY60" s="39" t="e">
        <f aca="false">IF(HA60="PASS",Ngrade(GX60),"")</f>
        <v>#VALUE!</v>
      </c>
      <c r="GZ60" s="19" t="n">
        <f aca="false">((H60+J60+L60+P60+Z60+AB60+AF60+AQ60+AS60+AU60+AW60+AY60+BA60+BL60+BN60+BP60+BR60+EI60+EM60+EO60+EQ60+EZ60+FB60+FD60+FF60+FH60+FQ60+FS60+FU60+FW60+GH60+GJ60+GL60+GN60)*3+SUM(R60,AD60)*2+SUM(N60,AH60,BJ60,EK60,FY60)*4+SUM(GP60)*6)/132</f>
        <v>0.0628787878787879</v>
      </c>
      <c r="HA60" s="19" t="e">
        <f aca="false">IF(GX60="","FAIL","PASS")</f>
        <v>#VALUE!</v>
      </c>
      <c r="HB60" s="19" t="e">
        <f aca="false">STATUS2008(V60,AO60,BH60,EG60,EX60,FO60,GF60,GZ60)</f>
        <v>#VALUE!</v>
      </c>
      <c r="HC60" s="40" t="s">
        <v>71</v>
      </c>
    </row>
    <row r="61" customFormat="false" ht="21" hidden="false" customHeight="false" outlineLevel="0" collapsed="false">
      <c r="A61" s="25" t="s">
        <v>226</v>
      </c>
      <c r="B61" s="26" t="s">
        <v>227</v>
      </c>
      <c r="C61" s="26" t="s">
        <v>228</v>
      </c>
      <c r="F61" s="42"/>
      <c r="G61" s="30" t="s">
        <v>70</v>
      </c>
      <c r="H61" s="31" t="n">
        <v>0</v>
      </c>
      <c r="I61" s="30" t="s">
        <v>70</v>
      </c>
      <c r="J61" s="31" t="n">
        <v>0</v>
      </c>
      <c r="K61" s="30" t="s">
        <v>70</v>
      </c>
      <c r="L61" s="31" t="n">
        <v>0</v>
      </c>
      <c r="M61" s="30" t="s">
        <v>70</v>
      </c>
      <c r="N61" s="31" t="n">
        <v>0</v>
      </c>
      <c r="O61" s="30" t="s">
        <v>70</v>
      </c>
      <c r="P61" s="31" t="n">
        <v>0</v>
      </c>
      <c r="Q61" s="30" t="s">
        <v>70</v>
      </c>
      <c r="R61" s="31" t="n">
        <v>0</v>
      </c>
      <c r="S61" s="32" t="e">
        <f aca="false">IF(W61="PASS",G61+I61+K61+M61+O61+Q61,"")</f>
        <v>#VALUE!</v>
      </c>
      <c r="T61" s="33" t="e">
        <f aca="false">IF(S61="","",S61/550*100)</f>
        <v>#VALUE!</v>
      </c>
      <c r="U61" s="32" t="e">
        <f aca="false">IF(W61="PASS",Ngrade(T61),"")</f>
        <v>#VALUE!</v>
      </c>
      <c r="V61" s="33" t="n">
        <f aca="false">ROUND(((H61*3)+(J61*3)+(L61*3)+(N61*4)+(P61*3)+(R61*2))/18,2)</f>
        <v>0</v>
      </c>
      <c r="W61" s="34" t="e">
        <f aca="false">remarks5(H61,J61,L61,N61,R61,LEFT(G$5,6),LEFT(I$5,6),LEFT(K$5,6),LEFT(M$5,6),LEFT(Q$5,6))</f>
        <v>#VALUE!</v>
      </c>
      <c r="X61" s="34" t="e">
        <f aca="false">STATUS(V61)</f>
        <v>#VALUE!</v>
      </c>
      <c r="Y61" s="30" t="s">
        <v>70</v>
      </c>
      <c r="Z61" s="31" t="n">
        <v>0</v>
      </c>
      <c r="AA61" s="30" t="s">
        <v>70</v>
      </c>
      <c r="AB61" s="31" t="n">
        <v>0</v>
      </c>
      <c r="AC61" s="30" t="s">
        <v>70</v>
      </c>
      <c r="AD61" s="31" t="n">
        <v>0</v>
      </c>
      <c r="AE61" s="30" t="s">
        <v>70</v>
      </c>
      <c r="AF61" s="31" t="n">
        <v>0</v>
      </c>
      <c r="AG61" s="30" t="s">
        <v>70</v>
      </c>
      <c r="AH61" s="31" t="n">
        <v>0</v>
      </c>
      <c r="AI61" s="32" t="e">
        <f aca="false">IF(AM61="PASS",Y61+AA61+AC61+AE61+AG61,"")</f>
        <v>#VALUE!</v>
      </c>
      <c r="AJ61" s="33" t="e">
        <f aca="false">IF(AI61="","",AI61/500*100)</f>
        <v>#VALUE!</v>
      </c>
      <c r="AK61" s="33" t="e">
        <f aca="false">IF(AM61="PASS",Ngrade(AJ61),"")</f>
        <v>#VALUE!</v>
      </c>
      <c r="AL61" s="33" t="n">
        <f aca="false">ROUND(((Z61*3)+(AB61*3)+(AD61*2)+(AF61*3)+(AH61*4))/15,2)</f>
        <v>0</v>
      </c>
      <c r="AM61" s="35" t="e">
        <f aca="false">remarks5(Z61,AB61,AD61,AF61,AH61,LEFT(Y$5,6),LEFT(AA$5,6),LEFT(AC$5,6),LEFT(AE$5,6),LEFT(AG$5,6))</f>
        <v>#VALUE!</v>
      </c>
      <c r="AN61" s="35" t="e">
        <f aca="false">STATUS(AL61)</f>
        <v>#VALUE!</v>
      </c>
      <c r="AO61" s="36" t="n">
        <f aca="false">(SUM(H61,J61,L61,P61,Z61,AB61,AF61)*3+SUM(N61,AH61)*4+SUM(R61,AD61)*2)/33</f>
        <v>0</v>
      </c>
      <c r="AP61" s="30" t="s">
        <v>70</v>
      </c>
      <c r="AQ61" s="31" t="n">
        <v>0</v>
      </c>
      <c r="AR61" s="30" t="s">
        <v>70</v>
      </c>
      <c r="AS61" s="31" t="n">
        <v>0</v>
      </c>
      <c r="AT61" s="30" t="s">
        <v>70</v>
      </c>
      <c r="AU61" s="31" t="n">
        <v>0</v>
      </c>
      <c r="AV61" s="30" t="s">
        <v>70</v>
      </c>
      <c r="AW61" s="31" t="n">
        <v>0</v>
      </c>
      <c r="AX61" s="30" t="s">
        <v>70</v>
      </c>
      <c r="AY61" s="31" t="n">
        <v>0</v>
      </c>
      <c r="AZ61" s="30" t="s">
        <v>70</v>
      </c>
      <c r="BA61" s="31" t="n">
        <v>0</v>
      </c>
      <c r="BB61" s="32" t="e">
        <f aca="false">IF(BF61="PASS",AP61+AR61+AT61+AV61++AX61+AZ61,"")</f>
        <v>#VALUE!</v>
      </c>
      <c r="BC61" s="33" t="e">
        <f aca="false">IF(BB61="","",BB61/600*100)</f>
        <v>#VALUE!</v>
      </c>
      <c r="BD61" s="32" t="e">
        <f aca="false">IF(BF61="PASS",Ngrade(BC61),"")</f>
        <v>#VALUE!</v>
      </c>
      <c r="BE61" s="33" t="n">
        <f aca="false">ROUND(((AQ61*3)+(AS61*3)+(AU61*3)+(AW61*3)+(AY61*3)+(BA61*3))/18,2)</f>
        <v>0</v>
      </c>
      <c r="BF61" s="34" t="e">
        <f aca="false">remarks6($AQ61,$AS61,$AU61,$AW61,$AY61,$BA61,LEFT($AP$5,6),LEFT($AR$5,6),LEFT($AT$5,6),LEFT($AV$5,6),LEFT($AX$5,6),LEFT($AZ$5,6))</f>
        <v>#VALUE!</v>
      </c>
      <c r="BG61" s="34" t="e">
        <f aca="false">STATUS(BE61)</f>
        <v>#VALUE!</v>
      </c>
      <c r="BH61" s="36" t="n">
        <f aca="false">(SUM(H61,J61,L61,P61,Z61,AB61,AF61,AQ61,AS61,AU61,AW61,AY61,BA61)*3+SUM(N61,AH61)*4+SUM(R61,AD61)*2)/51</f>
        <v>0</v>
      </c>
      <c r="BI61" s="30" t="s">
        <v>70</v>
      </c>
      <c r="BJ61" s="31" t="n">
        <v>0</v>
      </c>
      <c r="BK61" s="30" t="s">
        <v>70</v>
      </c>
      <c r="BL61" s="31" t="n">
        <v>0</v>
      </c>
      <c r="BM61" s="30" t="s">
        <v>70</v>
      </c>
      <c r="BN61" s="31" t="n">
        <v>0</v>
      </c>
      <c r="BO61" s="30" t="s">
        <v>70</v>
      </c>
      <c r="BP61" s="31" t="n">
        <v>0</v>
      </c>
      <c r="BQ61" s="30" t="s">
        <v>70</v>
      </c>
      <c r="BR61" s="31" t="n">
        <v>0</v>
      </c>
      <c r="BS61" s="32" t="e">
        <f aca="false">IF(BW61="PASS",BI61+BK61+BM61+BO61+BQ61,"")</f>
        <v>#VALUE!</v>
      </c>
      <c r="BT61" s="33" t="e">
        <f aca="false">IF(BS61="","",BS61/500*100)</f>
        <v>#VALUE!</v>
      </c>
      <c r="BU61" s="32" t="e">
        <f aca="false">IF(BW61="PASS",Ngrade(BT61),"")</f>
        <v>#VALUE!</v>
      </c>
      <c r="BV61" s="33" t="n">
        <f aca="false">ROUND(((BJ61*4)+(BL61*3)+(BN61*3)+(BP61*3)+(BR61*3))/16,2)</f>
        <v>0</v>
      </c>
      <c r="BW61" s="34" t="e">
        <f aca="false">remarks5(BJ61,BL61,BN61,BP61,BR61,LEFT(BI$5,6),LEFT(BK$5,6),LEFT(BM$5,6),LEFT(BO$5,6),LEFT(BQ$5,6))</f>
        <v>#VALUE!</v>
      </c>
      <c r="BX61" s="30"/>
      <c r="BY61" s="31"/>
      <c r="BZ61" s="30"/>
      <c r="CA61" s="31"/>
      <c r="CB61" s="30"/>
      <c r="CC61" s="31"/>
      <c r="CD61" s="30"/>
      <c r="CE61" s="31"/>
      <c r="CF61" s="30"/>
      <c r="CG61" s="31"/>
      <c r="CH61" s="30"/>
      <c r="CI61" s="31"/>
      <c r="CJ61" s="32" t="e">
        <f aca="false">IF(CN61="PASS",BX61+BZ61+CB61+CD61+CF61+CH61,"")</f>
        <v>#REF!</v>
      </c>
      <c r="CK61" s="37" t="e">
        <f aca="false">IF(CJ61="","",CJ61/600*100)</f>
        <v>#REF!</v>
      </c>
      <c r="CL61" s="32" t="e">
        <f aca="false">IF(CN61="PASS",Ngrade(CK61),"")</f>
        <v>#REF!</v>
      </c>
      <c r="CM61" s="33" t="e">
        <f aca="false">IF(CJ61="","",((BY61)*3+(CA61)*3+(CC61)*3+(CE61)*3+(CG61)*3+(CI61)*3)/18)</f>
        <v>#REF!</v>
      </c>
      <c r="CN61" s="34" t="e">
        <f aca="false">remarks6(BY61,CA61,CC61,CE61,CG61,CI61,LEFT($G$5,6),LEFT($I$5,6),LEFT($K$5,6),LEFT($M$5,6),LEFT($O$5,6),LEFT(#REF!,6))</f>
        <v>#REF!</v>
      </c>
      <c r="CO61" s="30"/>
      <c r="CP61" s="31"/>
      <c r="CQ61" s="30"/>
      <c r="CR61" s="31"/>
      <c r="CS61" s="30"/>
      <c r="CT61" s="31"/>
      <c r="CU61" s="30"/>
      <c r="CV61" s="31"/>
      <c r="CW61" s="30"/>
      <c r="CX61" s="31"/>
      <c r="CY61" s="32" t="e">
        <f aca="false">IF(DC61="PASS",CO61+CQ61+CS61+CU61+CW61,"")</f>
        <v>#VALUE!</v>
      </c>
      <c r="CZ61" s="37" t="e">
        <f aca="false">IF(CY61="","",CY61/500*100)</f>
        <v>#VALUE!</v>
      </c>
      <c r="DA61" s="32" t="e">
        <f aca="false">IF(DC61="PASS",Ngrade(CZ61),"")</f>
        <v>#VALUE!</v>
      </c>
      <c r="DB61" s="33" t="e">
        <f aca="false">IF(CY61="","",((CP61)*3+(CR61)*3+(CT61)*3+(CV61)*3+(CX61)*3)/15)</f>
        <v>#VALUE!</v>
      </c>
      <c r="DC61" s="34" t="e">
        <f aca="false">remarks5(CP61,CR61,CT61,CV61,CX61,LEFT(CO$5,6),LEFT(CQ$5,6),LEFT(CS$5,6),LEFT(CU$5,6),LEFT(CW$5,6))</f>
        <v>#VALUE!</v>
      </c>
      <c r="DD61" s="30"/>
      <c r="DE61" s="31"/>
      <c r="DF61" s="30"/>
      <c r="DG61" s="31"/>
      <c r="DH61" s="30"/>
      <c r="DI61" s="31"/>
      <c r="DJ61" s="30"/>
      <c r="DK61" s="31"/>
      <c r="DL61" s="32" t="e">
        <f aca="false">IF(DP61="PASS",DD61+DF61+DH61+DJ61,"")</f>
        <v>#VALUE!</v>
      </c>
      <c r="DM61" s="37" t="e">
        <f aca="false">IF(DL61="","",DL61/400*100)</f>
        <v>#VALUE!</v>
      </c>
      <c r="DN61" s="32" t="e">
        <f aca="false">IF(DP61="PASS",Ngrade(DM61),"")</f>
        <v>#VALUE!</v>
      </c>
      <c r="DO61" s="33" t="e">
        <f aca="false">IF(DL61="","",((DE61)*3+(DG61)*3+(DI61)*3+(DK61)*3)/12)</f>
        <v>#VALUE!</v>
      </c>
      <c r="DP61" s="34" t="e">
        <f aca="false">remark4(DE61,DG61,DI61,DK61,LEFT(DD$5,6),LEFT(DF$5,6),LEFT(DH$5,6),LEFT(DJ$5,6))</f>
        <v>#VALUE!</v>
      </c>
      <c r="DQ61" s="30"/>
      <c r="DR61" s="31"/>
      <c r="DS61" s="30"/>
      <c r="DT61" s="31"/>
      <c r="DU61" s="30"/>
      <c r="DV61" s="31"/>
      <c r="DW61" s="30"/>
      <c r="DX61" s="31"/>
      <c r="DY61" s="30"/>
      <c r="DZ61" s="31"/>
      <c r="EA61" s="32" t="e">
        <f aca="false">IF(EE61="PASS",DQ61+DS61+DU61+DW61+DY61,"")</f>
        <v>#VALUE!</v>
      </c>
      <c r="EB61" s="37" t="e">
        <f aca="false">IF(EA61="","",EA61/500*100)</f>
        <v>#VALUE!</v>
      </c>
      <c r="EC61" s="32" t="e">
        <f aca="false">IF(EE61="PASS",Ngrade(EB61),"")</f>
        <v>#VALUE!</v>
      </c>
      <c r="ED61" s="33" t="e">
        <f aca="false">IF(EA61="","",((DR61)*3+(DT61)*3+(DV61)*3+(DX61)*3+(DZ61)*6)/18)</f>
        <v>#VALUE!</v>
      </c>
      <c r="EE61" s="34" t="e">
        <f aca="false">remarks5(DR61,DT61,DV61,DX61,DZ61,LEFT(DQ$5,6),LEFT(DS$5,6),LEFT(DU$5,6),LEFT(DW$5,6),LEFT(DY$5,6))</f>
        <v>#VALUE!</v>
      </c>
      <c r="EF61" s="34" t="e">
        <f aca="false">STATUS(BV61)</f>
        <v>#VALUE!</v>
      </c>
      <c r="EG61" s="36" t="n">
        <f aca="false">(SUM(H61,J61,L61,P61,Z61,AB61,AF61,AQ61,AS61,AU61,AW61,AY61,BA61,BL61,BN61,BP61,BR61)*3+SUM(N61,AH61,BJ61)*4+SUM(R61,AD61)*2)/67</f>
        <v>0</v>
      </c>
      <c r="EH61" s="30" t="s">
        <v>70</v>
      </c>
      <c r="EI61" s="31" t="n">
        <v>0</v>
      </c>
      <c r="EJ61" s="30" t="s">
        <v>70</v>
      </c>
      <c r="EK61" s="31" t="n">
        <v>0</v>
      </c>
      <c r="EL61" s="30" t="s">
        <v>70</v>
      </c>
      <c r="EM61" s="31" t="n">
        <v>0</v>
      </c>
      <c r="EN61" s="30" t="s">
        <v>70</v>
      </c>
      <c r="EO61" s="31" t="n">
        <v>0</v>
      </c>
      <c r="EP61" s="30" t="s">
        <v>70</v>
      </c>
      <c r="EQ61" s="31" t="n">
        <v>0</v>
      </c>
      <c r="ER61" s="32" t="e">
        <f aca="false">IF(EV61="PASS",EH61+EJ61+EL61+EN61+EP61,"")</f>
        <v>#VALUE!</v>
      </c>
      <c r="ES61" s="33" t="e">
        <f aca="false">IF(ER61="","",ER61/500*100)</f>
        <v>#VALUE!</v>
      </c>
      <c r="ET61" s="32" t="e">
        <f aca="false">IF(EV61="PASS",Ngrade(ES61),"")</f>
        <v>#VALUE!</v>
      </c>
      <c r="EU61" s="33" t="n">
        <f aca="false">ROUND(((EI61*3)+(EK61*4)+(EM61*3)+(EO61*3)+(EQ61*3))/16,2)</f>
        <v>0</v>
      </c>
      <c r="EV61" s="34" t="e">
        <f aca="false">remarks5(EI61,EK61,EM61,EO61,EQ61,LEFT(EH$5,6),LEFT(EJ$5,6),LEFT(EL$5,6),LEFT(EN$5,6),LEFT(EP$5,6))</f>
        <v>#VALUE!</v>
      </c>
      <c r="EW61" s="38" t="e">
        <f aca="false">STATUS(EU61)</f>
        <v>#VALUE!</v>
      </c>
      <c r="EX61" s="36" t="n">
        <f aca="false">((H61+J61+L61+P61+Z61+AB61+AF61+AQ61+AS61+AU61+AW61+AY61+BA61+BL61+BN61+BP61+BR61+EI61+EM61+EO61+EQ61)*3+SUM(R61,AD61)*2+SUM(N61,AH61,BJ61,EK61)*4)/83</f>
        <v>0</v>
      </c>
      <c r="EY61" s="30" t="s">
        <v>70</v>
      </c>
      <c r="EZ61" s="31" t="n">
        <v>0</v>
      </c>
      <c r="FA61" s="30" t="s">
        <v>70</v>
      </c>
      <c r="FB61" s="31" t="n">
        <v>0</v>
      </c>
      <c r="FC61" s="30" t="s">
        <v>70</v>
      </c>
      <c r="FD61" s="31" t="n">
        <v>0</v>
      </c>
      <c r="FE61" s="30" t="s">
        <v>70</v>
      </c>
      <c r="FF61" s="31" t="n">
        <v>0</v>
      </c>
      <c r="FG61" s="30" t="s">
        <v>70</v>
      </c>
      <c r="FH61" s="31" t="n">
        <v>0</v>
      </c>
      <c r="FI61" s="32" t="e">
        <f aca="false">IF(FM61="PASS",EY61+FA61+FC61+FE61+FG61,"")</f>
        <v>#VALUE!</v>
      </c>
      <c r="FJ61" s="33" t="e">
        <f aca="false">IF(FI61="","",FI61/500*100)</f>
        <v>#VALUE!</v>
      </c>
      <c r="FK61" s="32" t="e">
        <f aca="false">IF(FM61="PASS",Ngrade(FJ61),"")</f>
        <v>#VALUE!</v>
      </c>
      <c r="FL61" s="33" t="n">
        <f aca="false">ROUND(((EZ61*3)+(FB61*3)+(FD61*3)+(FF61*3)+(FH61*3))/15,2)</f>
        <v>0</v>
      </c>
      <c r="FM61" s="34" t="e">
        <f aca="false">remarks5(EZ61,FB61,FD61,FF61,FH61,LEFT(EY$5,6),LEFT(FA$5,6),LEFT(FC$5,6),LEFT(FE$5,6),LEFT(FG$5,6))</f>
        <v>#VALUE!</v>
      </c>
      <c r="FN61" s="38" t="e">
        <f aca="false">STATUS(FL61)</f>
        <v>#VALUE!</v>
      </c>
      <c r="FO61" s="36" t="n">
        <f aca="false">((H61+J61+L61+P61+Z61+AB61+AF61+AQ61+AS61+AU61+AW61+AY61+BA61+BL61+BN61+BP61+BR61+EI61+EM61+EO61+EQ61+EZ61+FB61+FD61+FF61+FH61)*3+SUM(R61,AD61)*2+SUM(N61,AH61,BJ61,EK61)*4)/98</f>
        <v>0</v>
      </c>
      <c r="FP61" s="30" t="s">
        <v>70</v>
      </c>
      <c r="FQ61" s="31" t="n">
        <v>0</v>
      </c>
      <c r="FR61" s="30" t="s">
        <v>70</v>
      </c>
      <c r="FS61" s="31" t="n">
        <v>0</v>
      </c>
      <c r="FT61" s="30" t="s">
        <v>70</v>
      </c>
      <c r="FU61" s="31" t="n">
        <v>0</v>
      </c>
      <c r="FV61" s="30" t="s">
        <v>70</v>
      </c>
      <c r="FW61" s="31" t="n">
        <v>0</v>
      </c>
      <c r="FX61" s="30" t="s">
        <v>70</v>
      </c>
      <c r="FY61" s="31" t="n">
        <v>0</v>
      </c>
      <c r="FZ61" s="32" t="e">
        <f aca="false">IF(GD61="PASS",FP61+FR61+FT61+FV61+FX61,"")</f>
        <v>#VALUE!</v>
      </c>
      <c r="GA61" s="33" t="e">
        <f aca="false">IF(FZ61="","",FZ61/500*100)</f>
        <v>#VALUE!</v>
      </c>
      <c r="GB61" s="32" t="e">
        <f aca="false">IF(GD61="PASS",Ngrade(GA61),"")</f>
        <v>#VALUE!</v>
      </c>
      <c r="GC61" s="33" t="n">
        <f aca="false">ROUND(((FQ61*3)+(FS61*3)+(FU61*3)+(FW61*3)+(FY61*4))/16,2)</f>
        <v>0</v>
      </c>
      <c r="GD61" s="34" t="e">
        <f aca="false">remarks5(FQ61,FS61,FU61,FW61,FY61,LEFT(FP$5,6),LEFT(FR$5,6),LEFT(FT$5,6),LEFT(FV$5,6),LEFT(FX$5,6))</f>
        <v>#VALUE!</v>
      </c>
      <c r="GE61" s="38" t="e">
        <f aca="false">STATUS(GC61)</f>
        <v>#VALUE!</v>
      </c>
      <c r="GF61" s="36" t="n">
        <f aca="false">((H61+J61+L61+P61+Z61+AB61+AF61+AQ61+AS61+AU61+AW61+AY61+BA61+BL61+BN61+BP61+BR61+EI61+EM61+EO61+EQ61+EZ61+FB61+FD61+FF61+FH61+FQ61+FS61+FU61+FW61)*3+SUM(R61,AD61)*2+SUM(N61,AH61,BJ61,EK61,FY61)*4)/114</f>
        <v>0</v>
      </c>
      <c r="GG61" s="30" t="s">
        <v>70</v>
      </c>
      <c r="GH61" s="31" t="n">
        <v>0</v>
      </c>
      <c r="GI61" s="30" t="s">
        <v>70</v>
      </c>
      <c r="GJ61" s="31" t="n">
        <v>0</v>
      </c>
      <c r="GK61" s="30" t="s">
        <v>70</v>
      </c>
      <c r="GL61" s="31" t="n">
        <v>0</v>
      </c>
      <c r="GM61" s="30" t="s">
        <v>70</v>
      </c>
      <c r="GN61" s="31" t="n">
        <v>0</v>
      </c>
      <c r="GO61" s="30" t="s">
        <v>70</v>
      </c>
      <c r="GP61" s="31" t="n">
        <v>0</v>
      </c>
      <c r="GQ61" s="32" t="e">
        <f aca="false">IF(GU61="PASS",GG61+GI61+GK61+GM61+GO61,"")</f>
        <v>#VALUE!</v>
      </c>
      <c r="GR61" s="33" t="e">
        <f aca="false">IF(GQ61="","",GQ61/500*100)</f>
        <v>#VALUE!</v>
      </c>
      <c r="GS61" s="32" t="e">
        <f aca="false">IF(GU61="PASS",Ngrade(GR61),"")</f>
        <v>#VALUE!</v>
      </c>
      <c r="GT61" s="33" t="n">
        <f aca="false">ROUND(((GH61*3)+(GJ61*3)+(GL61*3)+(GN61*3)+(GP61*6))/18,2)</f>
        <v>0</v>
      </c>
      <c r="GU61" s="34" t="e">
        <f aca="false">remarks5(GH61,GJ61,GL61,GN61,GP61,LEFT(GG$5,6),LEFT(GI$5,6),LEFT(GK$5,6),LEFT(GM$5,6),LEFT(GO$5,6))</f>
        <v>#VALUE!</v>
      </c>
      <c r="GV61" s="38" t="e">
        <f aca="false">STATUS(GT61)</f>
        <v>#VALUE!</v>
      </c>
      <c r="GW61" s="39" t="e">
        <f aca="false">IF(AND(W61="PASS",AM61="PASS",BF61="PASS",BW61="PASS",EV61="PASS",FM61="PASS",GD61="PASS",GU61="PASS"),S61+AI61+BB61+BS61+ER61+FI61+FZ61+GQ61,"")</f>
        <v>#VALUE!</v>
      </c>
      <c r="GX61" s="19" t="e">
        <f aca="false">IF(GW61="","",GW61/4150*100)</f>
        <v>#VALUE!</v>
      </c>
      <c r="GY61" s="39" t="e">
        <f aca="false">IF(HA61="PASS",Ngrade(GX61),"")</f>
        <v>#VALUE!</v>
      </c>
      <c r="GZ61" s="19" t="n">
        <f aca="false">((H61+J61+L61+P61+Z61+AB61+AF61+AQ61+AS61+AU61+AW61+AY61+BA61+BL61+BN61+BP61+BR61+EI61+EM61+EO61+EQ61+EZ61+FB61+FD61+FF61+FH61+FQ61+FS61+FU61+FW61+GH61+GJ61+GL61+GN61)*3+SUM(R61,AD61)*2+SUM(N61,AH61,BJ61,EK61,FY61)*4+SUM(GP61)*6)/132</f>
        <v>0</v>
      </c>
      <c r="HA61" s="19" t="e">
        <f aca="false">IF(GX61="","FAIL","PASS")</f>
        <v>#VALUE!</v>
      </c>
      <c r="HB61" s="19" t="e">
        <f aca="false">STATUS2008(V61,AO61,BH61,EG61,EX61,FO61,GF61,GZ61)</f>
        <v>#VALUE!</v>
      </c>
      <c r="HC61" s="40" t="s">
        <v>71</v>
      </c>
    </row>
    <row r="62" customFormat="false" ht="32.25" hidden="false" customHeight="false" outlineLevel="0" collapsed="false">
      <c r="A62" s="25" t="s">
        <v>229</v>
      </c>
      <c r="B62" s="26" t="s">
        <v>230</v>
      </c>
      <c r="C62" s="26" t="s">
        <v>231</v>
      </c>
      <c r="F62" s="42"/>
      <c r="G62" s="30" t="n">
        <v>60</v>
      </c>
      <c r="H62" s="31" t="n">
        <v>2</v>
      </c>
      <c r="I62" s="30" t="n">
        <v>31</v>
      </c>
      <c r="J62" s="31" t="n">
        <v>0</v>
      </c>
      <c r="K62" s="30" t="s">
        <v>70</v>
      </c>
      <c r="L62" s="31" t="n">
        <v>0</v>
      </c>
      <c r="M62" s="30" t="n">
        <v>60</v>
      </c>
      <c r="N62" s="31" t="n">
        <v>2</v>
      </c>
      <c r="O62" s="30" t="n">
        <v>60</v>
      </c>
      <c r="P62" s="31" t="n">
        <v>2</v>
      </c>
      <c r="Q62" s="30" t="n">
        <v>35</v>
      </c>
      <c r="R62" s="31" t="n">
        <v>2.8</v>
      </c>
      <c r="S62" s="32" t="e">
        <f aca="false">IF(W62="PASS",G62+I62+K62+M62+O62+Q62,"")</f>
        <v>#VALUE!</v>
      </c>
      <c r="T62" s="33" t="e">
        <f aca="false">IF(S62="","",S62/550*100)</f>
        <v>#VALUE!</v>
      </c>
      <c r="U62" s="32" t="e">
        <f aca="false">IF(W62="PASS",Ngrade(T62),"")</f>
        <v>#VALUE!</v>
      </c>
      <c r="V62" s="33" t="n">
        <f aca="false">ROUND(((H62*3)+(J62*3)+(L62*3)+(N62*4)+(P62*3)+(R62*2))/18,2)</f>
        <v>1.42</v>
      </c>
      <c r="W62" s="34" t="e">
        <f aca="false">remarks5(H62,J62,L62,N62,R62,LEFT(G$5,6),LEFT(I$5,6),LEFT(K$5,6),LEFT(M$5,6),LEFT(Q$5,6))</f>
        <v>#VALUE!</v>
      </c>
      <c r="X62" s="34" t="e">
        <f aca="false">STATUS(V62)</f>
        <v>#VALUE!</v>
      </c>
      <c r="Y62" s="30" t="n">
        <v>60</v>
      </c>
      <c r="Z62" s="31" t="n">
        <v>2</v>
      </c>
      <c r="AA62" s="30" t="n">
        <v>51</v>
      </c>
      <c r="AB62" s="31" t="n">
        <v>1.1</v>
      </c>
      <c r="AC62" s="30" t="n">
        <v>37</v>
      </c>
      <c r="AD62" s="31" t="n">
        <v>0</v>
      </c>
      <c r="AE62" s="30" t="n">
        <v>51</v>
      </c>
      <c r="AF62" s="31" t="n">
        <v>1.1</v>
      </c>
      <c r="AG62" s="30" t="n">
        <v>23</v>
      </c>
      <c r="AH62" s="31" t="n">
        <v>0</v>
      </c>
      <c r="AI62" s="32" t="e">
        <f aca="false">IF(AM62="PASS",Y62+AA62+AC62+AE62+AG62,"")</f>
        <v>#VALUE!</v>
      </c>
      <c r="AJ62" s="33" t="e">
        <f aca="false">IF(AI62="","",AI62/500*100)</f>
        <v>#VALUE!</v>
      </c>
      <c r="AK62" s="33" t="e">
        <f aca="false">IF(AM62="PASS",Ngrade(AJ62),"")</f>
        <v>#VALUE!</v>
      </c>
      <c r="AL62" s="33" t="n">
        <f aca="false">ROUND(((Z62*3)+(AB62*3)+(AD62*2)+(AF62*3)+(AH62*4))/15,2)</f>
        <v>0.84</v>
      </c>
      <c r="AM62" s="35" t="e">
        <f aca="false">remarks5(Z62,AB62,AD62,AF62,AH62,LEFT(Y$5,6),LEFT(AA$5,6),LEFT(AC$5,6),LEFT(AE$5,6),LEFT(AG$5,6))</f>
        <v>#VALUE!</v>
      </c>
      <c r="AN62" s="35" t="e">
        <f aca="false">STATUS(AL62)</f>
        <v>#VALUE!</v>
      </c>
      <c r="AO62" s="36" t="n">
        <f aca="false">(SUM(H62,J62,L62,P62,Z62,AB62,AF62)*3+SUM(N62,AH62)*4+SUM(R62,AD62)*2)/33</f>
        <v>1.15757575757576</v>
      </c>
      <c r="AP62" s="30" t="s">
        <v>70</v>
      </c>
      <c r="AQ62" s="31" t="n">
        <v>0</v>
      </c>
      <c r="AR62" s="30" t="s">
        <v>70</v>
      </c>
      <c r="AS62" s="31" t="n">
        <v>0</v>
      </c>
      <c r="AT62" s="30" t="s">
        <v>70</v>
      </c>
      <c r="AU62" s="31" t="n">
        <v>0</v>
      </c>
      <c r="AV62" s="30" t="s">
        <v>70</v>
      </c>
      <c r="AW62" s="31" t="n">
        <v>0</v>
      </c>
      <c r="AX62" s="30" t="s">
        <v>70</v>
      </c>
      <c r="AY62" s="31" t="n">
        <v>0</v>
      </c>
      <c r="AZ62" s="30" t="s">
        <v>70</v>
      </c>
      <c r="BA62" s="31" t="n">
        <v>0</v>
      </c>
      <c r="BB62" s="32" t="e">
        <f aca="false">IF(BF62="PASS",AP62+AR62+AT62+AV62++AX62+AZ62,"")</f>
        <v>#VALUE!</v>
      </c>
      <c r="BC62" s="33" t="e">
        <f aca="false">IF(BB62="","",BB62/600*100)</f>
        <v>#VALUE!</v>
      </c>
      <c r="BD62" s="32" t="e">
        <f aca="false">IF(BF62="PASS",Ngrade(BC62),"")</f>
        <v>#VALUE!</v>
      </c>
      <c r="BE62" s="33" t="n">
        <f aca="false">ROUND(((AQ62*3)+(AS62*3)+(AU62*3)+(AW62*3)+(AY62*3)+(BA62*3))/18,2)</f>
        <v>0</v>
      </c>
      <c r="BF62" s="34" t="e">
        <f aca="false">remarks6($AQ62,$AS62,$AU62,$AW62,$AY62,$BA62,LEFT($AP$5,6),LEFT($AR$5,6),LEFT($AT$5,6),LEFT($AV$5,6),LEFT($AX$5,6),LEFT($AZ$5,6))</f>
        <v>#VALUE!</v>
      </c>
      <c r="BG62" s="34" t="e">
        <f aca="false">STATUS(BE62)</f>
        <v>#VALUE!</v>
      </c>
      <c r="BH62" s="36" t="n">
        <f aca="false">(SUM(H62,J62,L62,P62,Z62,AB62,AF62,AQ62,AS62,AU62,AW62,AY62,BA62)*3+SUM(N62,AH62)*4+SUM(R62,AD62)*2)/51</f>
        <v>0.749019607843137</v>
      </c>
      <c r="BI62" s="30" t="s">
        <v>70</v>
      </c>
      <c r="BJ62" s="31" t="n">
        <v>0</v>
      </c>
      <c r="BK62" s="30" t="s">
        <v>70</v>
      </c>
      <c r="BL62" s="31" t="n">
        <v>0</v>
      </c>
      <c r="BM62" s="30" t="s">
        <v>70</v>
      </c>
      <c r="BN62" s="31" t="n">
        <v>0</v>
      </c>
      <c r="BO62" s="30" t="s">
        <v>70</v>
      </c>
      <c r="BP62" s="31" t="n">
        <v>0</v>
      </c>
      <c r="BQ62" s="30" t="s">
        <v>70</v>
      </c>
      <c r="BR62" s="31" t="n">
        <v>0</v>
      </c>
      <c r="BS62" s="32" t="e">
        <f aca="false">IF(BW62="PASS",BI62+BK62+BM62+BO62+BQ62,"")</f>
        <v>#VALUE!</v>
      </c>
      <c r="BT62" s="33" t="e">
        <f aca="false">IF(BS62="","",BS62/500*100)</f>
        <v>#VALUE!</v>
      </c>
      <c r="BU62" s="32" t="e">
        <f aca="false">IF(BW62="PASS",Ngrade(BT62),"")</f>
        <v>#VALUE!</v>
      </c>
      <c r="BV62" s="33" t="n">
        <f aca="false">ROUND(((BJ62*4)+(BL62*3)+(BN62*3)+(BP62*3)+(BR62*3))/16,2)</f>
        <v>0</v>
      </c>
      <c r="BW62" s="34" t="e">
        <f aca="false">remarks5(BJ62,BL62,BN62,BP62,BR62,LEFT(BI$5,6),LEFT(BK$5,6),LEFT(BM$5,6),LEFT(BO$5,6),LEFT(BQ$5,6))</f>
        <v>#VALUE!</v>
      </c>
      <c r="BX62" s="30"/>
      <c r="BY62" s="31"/>
      <c r="BZ62" s="30"/>
      <c r="CA62" s="31"/>
      <c r="CB62" s="30"/>
      <c r="CC62" s="31"/>
      <c r="CD62" s="30"/>
      <c r="CE62" s="31"/>
      <c r="CF62" s="30"/>
      <c r="CG62" s="31"/>
      <c r="CH62" s="30"/>
      <c r="CI62" s="31"/>
      <c r="CJ62" s="32" t="e">
        <f aca="false">IF(CN62="PASS",BX62+BZ62+CB62+CD62+CF62+CH62,"")</f>
        <v>#REF!</v>
      </c>
      <c r="CK62" s="37" t="e">
        <f aca="false">IF(CJ62="","",CJ62/600*100)</f>
        <v>#REF!</v>
      </c>
      <c r="CL62" s="32" t="e">
        <f aca="false">IF(CN62="PASS",Ngrade(CK62),"")</f>
        <v>#REF!</v>
      </c>
      <c r="CM62" s="33" t="e">
        <f aca="false">IF(CJ62="","",((BY62)*3+(CA62)*3+(CC62)*3+(CE62)*3+(CG62)*3+(CI62)*3)/18)</f>
        <v>#REF!</v>
      </c>
      <c r="CN62" s="34" t="e">
        <f aca="false">remarks6(BY62,CA62,CC62,CE62,CG62,CI62,LEFT($G$5,6),LEFT($I$5,6),LEFT($K$5,6),LEFT($M$5,6),LEFT($O$5,6),LEFT(#REF!,6))</f>
        <v>#REF!</v>
      </c>
      <c r="CO62" s="30"/>
      <c r="CP62" s="31"/>
      <c r="CQ62" s="30"/>
      <c r="CR62" s="31"/>
      <c r="CS62" s="30"/>
      <c r="CT62" s="31"/>
      <c r="CU62" s="30"/>
      <c r="CV62" s="31"/>
      <c r="CW62" s="30"/>
      <c r="CX62" s="31"/>
      <c r="CY62" s="32" t="e">
        <f aca="false">IF(DC62="PASS",CO62+CQ62+CS62+CU62+CW62,"")</f>
        <v>#VALUE!</v>
      </c>
      <c r="CZ62" s="37" t="e">
        <f aca="false">IF(CY62="","",CY62/500*100)</f>
        <v>#VALUE!</v>
      </c>
      <c r="DA62" s="32" t="e">
        <f aca="false">IF(DC62="PASS",Ngrade(CZ62),"")</f>
        <v>#VALUE!</v>
      </c>
      <c r="DB62" s="33" t="e">
        <f aca="false">IF(CY62="","",((CP62)*3+(CR62)*3+(CT62)*3+(CV62)*3+(CX62)*3)/15)</f>
        <v>#VALUE!</v>
      </c>
      <c r="DC62" s="34" t="e">
        <f aca="false">remarks5(CP62,CR62,CT62,CV62,CX62,LEFT(CO$5,6),LEFT(CQ$5,6),LEFT(CS$5,6),LEFT(CU$5,6),LEFT(CW$5,6))</f>
        <v>#VALUE!</v>
      </c>
      <c r="DD62" s="30"/>
      <c r="DE62" s="31"/>
      <c r="DF62" s="30"/>
      <c r="DG62" s="31"/>
      <c r="DH62" s="30"/>
      <c r="DI62" s="31"/>
      <c r="DJ62" s="30"/>
      <c r="DK62" s="31"/>
      <c r="DL62" s="32" t="e">
        <f aca="false">IF(DP62="PASS",DD62+DF62+DH62+DJ62,"")</f>
        <v>#VALUE!</v>
      </c>
      <c r="DM62" s="37" t="e">
        <f aca="false">IF(DL62="","",DL62/400*100)</f>
        <v>#VALUE!</v>
      </c>
      <c r="DN62" s="32" t="e">
        <f aca="false">IF(DP62="PASS",Ngrade(DM62),"")</f>
        <v>#VALUE!</v>
      </c>
      <c r="DO62" s="33" t="e">
        <f aca="false">IF(DL62="","",((DE62)*3+(DG62)*3+(DI62)*3+(DK62)*3)/12)</f>
        <v>#VALUE!</v>
      </c>
      <c r="DP62" s="34" t="e">
        <f aca="false">remark4(DE62,DG62,DI62,DK62,LEFT(DD$5,6),LEFT(DF$5,6),LEFT(DH$5,6),LEFT(DJ$5,6))</f>
        <v>#VALUE!</v>
      </c>
      <c r="DQ62" s="30"/>
      <c r="DR62" s="31"/>
      <c r="DS62" s="30"/>
      <c r="DT62" s="31"/>
      <c r="DU62" s="30"/>
      <c r="DV62" s="31"/>
      <c r="DW62" s="30"/>
      <c r="DX62" s="31"/>
      <c r="DY62" s="30"/>
      <c r="DZ62" s="31"/>
      <c r="EA62" s="32" t="e">
        <f aca="false">IF(EE62="PASS",DQ62+DS62+DU62+DW62+DY62,"")</f>
        <v>#VALUE!</v>
      </c>
      <c r="EB62" s="37" t="e">
        <f aca="false">IF(EA62="","",EA62/500*100)</f>
        <v>#VALUE!</v>
      </c>
      <c r="EC62" s="32" t="e">
        <f aca="false">IF(EE62="PASS",Ngrade(EB62),"")</f>
        <v>#VALUE!</v>
      </c>
      <c r="ED62" s="33" t="e">
        <f aca="false">IF(EA62="","",((DR62)*3+(DT62)*3+(DV62)*3+(DX62)*3+(DZ62)*6)/18)</f>
        <v>#VALUE!</v>
      </c>
      <c r="EE62" s="34" t="e">
        <f aca="false">remarks5(DR62,DT62,DV62,DX62,DZ62,LEFT(DQ$5,6),LEFT(DS$5,6),LEFT(DU$5,6),LEFT(DW$5,6),LEFT(DY$5,6))</f>
        <v>#VALUE!</v>
      </c>
      <c r="EF62" s="34" t="e">
        <f aca="false">STATUS(BV62)</f>
        <v>#VALUE!</v>
      </c>
      <c r="EG62" s="36" t="n">
        <f aca="false">(SUM(H62,J62,L62,P62,Z62,AB62,AF62,AQ62,AS62,AU62,AW62,AY62,BA62,BL62,BN62,BP62,BR62)*3+SUM(N62,AH62,BJ62)*4+SUM(R62,AD62)*2)/67</f>
        <v>0.570149253731343</v>
      </c>
      <c r="EH62" s="30" t="s">
        <v>70</v>
      </c>
      <c r="EI62" s="31" t="n">
        <v>0</v>
      </c>
      <c r="EJ62" s="30" t="s">
        <v>70</v>
      </c>
      <c r="EK62" s="31" t="n">
        <v>0</v>
      </c>
      <c r="EL62" s="30" t="s">
        <v>70</v>
      </c>
      <c r="EM62" s="31" t="n">
        <v>0</v>
      </c>
      <c r="EN62" s="30" t="s">
        <v>70</v>
      </c>
      <c r="EO62" s="31" t="n">
        <v>0</v>
      </c>
      <c r="EP62" s="30" t="s">
        <v>70</v>
      </c>
      <c r="EQ62" s="31" t="n">
        <v>0</v>
      </c>
      <c r="ER62" s="32" t="e">
        <f aca="false">IF(EV62="PASS",EH62+EJ62+EL62+EN62+EP62,"")</f>
        <v>#VALUE!</v>
      </c>
      <c r="ES62" s="33" t="e">
        <f aca="false">IF(ER62="","",ER62/500*100)</f>
        <v>#VALUE!</v>
      </c>
      <c r="ET62" s="32" t="e">
        <f aca="false">IF(EV62="PASS",Ngrade(ES62),"")</f>
        <v>#VALUE!</v>
      </c>
      <c r="EU62" s="33" t="n">
        <f aca="false">ROUND(((EI62*3)+(EK62*4)+(EM62*3)+(EO62*3)+(EQ62*3))/16,2)</f>
        <v>0</v>
      </c>
      <c r="EV62" s="34" t="e">
        <f aca="false">remarks5(EI62,EK62,EM62,EO62,EQ62,LEFT(EH$5,6),LEFT(EJ$5,6),LEFT(EL$5,6),LEFT(EN$5,6),LEFT(EP$5,6))</f>
        <v>#VALUE!</v>
      </c>
      <c r="EW62" s="38" t="e">
        <f aca="false">STATUS(EU62)</f>
        <v>#VALUE!</v>
      </c>
      <c r="EX62" s="36" t="n">
        <f aca="false">((H62+J62+L62+P62+Z62+AB62+AF62+AQ62+AS62+AU62+AW62+AY62+BA62+BL62+BN62+BP62+BR62+EI62+EM62+EO62+EQ62)*3+SUM(R62,AD62)*2+SUM(N62,AH62,BJ62,EK62)*4)/83</f>
        <v>0.460240963855422</v>
      </c>
      <c r="EY62" s="30" t="s">
        <v>70</v>
      </c>
      <c r="EZ62" s="31" t="n">
        <v>0</v>
      </c>
      <c r="FA62" s="30" t="s">
        <v>70</v>
      </c>
      <c r="FB62" s="31" t="n">
        <v>0</v>
      </c>
      <c r="FC62" s="30" t="s">
        <v>70</v>
      </c>
      <c r="FD62" s="31" t="n">
        <v>0</v>
      </c>
      <c r="FE62" s="30" t="s">
        <v>70</v>
      </c>
      <c r="FF62" s="31" t="n">
        <v>0</v>
      </c>
      <c r="FG62" s="30" t="s">
        <v>70</v>
      </c>
      <c r="FH62" s="31" t="n">
        <v>0</v>
      </c>
      <c r="FI62" s="32" t="e">
        <f aca="false">IF(FM62="PASS",EY62+FA62+FC62+FE62+FG62,"")</f>
        <v>#VALUE!</v>
      </c>
      <c r="FJ62" s="33" t="e">
        <f aca="false">IF(FI62="","",FI62/500*100)</f>
        <v>#VALUE!</v>
      </c>
      <c r="FK62" s="32" t="e">
        <f aca="false">IF(FM62="PASS",Ngrade(FJ62),"")</f>
        <v>#VALUE!</v>
      </c>
      <c r="FL62" s="33" t="n">
        <f aca="false">ROUND(((EZ62*3)+(FB62*3)+(FD62*3)+(FF62*3)+(FH62*3))/15,2)</f>
        <v>0</v>
      </c>
      <c r="FM62" s="34" t="e">
        <f aca="false">remarks5(EZ62,FB62,FD62,FF62,FH62,LEFT(EY$5,6),LEFT(FA$5,6),LEFT(FC$5,6),LEFT(FE$5,6),LEFT(FG$5,6))</f>
        <v>#VALUE!</v>
      </c>
      <c r="FN62" s="38" t="e">
        <f aca="false">STATUS(FL62)</f>
        <v>#VALUE!</v>
      </c>
      <c r="FO62" s="36" t="n">
        <f aca="false">((H62+J62+L62+P62+Z62+AB62+AF62+AQ62+AS62+AU62+AW62+AY62+BA62+BL62+BN62+BP62+BR62+EI62+EM62+EO62+EQ62+EZ62+FB62+FD62+FF62+FH62)*3+SUM(R62,AD62)*2+SUM(N62,AH62,BJ62,EK62)*4)/98</f>
        <v>0.389795918367347</v>
      </c>
      <c r="FP62" s="30" t="s">
        <v>70</v>
      </c>
      <c r="FQ62" s="31" t="n">
        <v>0</v>
      </c>
      <c r="FR62" s="30" t="s">
        <v>70</v>
      </c>
      <c r="FS62" s="31" t="n">
        <v>0</v>
      </c>
      <c r="FT62" s="30" t="s">
        <v>70</v>
      </c>
      <c r="FU62" s="31" t="n">
        <v>0</v>
      </c>
      <c r="FV62" s="30" t="s">
        <v>70</v>
      </c>
      <c r="FW62" s="31" t="n">
        <v>0</v>
      </c>
      <c r="FX62" s="30" t="s">
        <v>70</v>
      </c>
      <c r="FY62" s="31" t="n">
        <v>0</v>
      </c>
      <c r="FZ62" s="32" t="e">
        <f aca="false">IF(GD62="PASS",FP62+FR62+FT62+FV62+FX62,"")</f>
        <v>#VALUE!</v>
      </c>
      <c r="GA62" s="33" t="e">
        <f aca="false">IF(FZ62="","",FZ62/500*100)</f>
        <v>#VALUE!</v>
      </c>
      <c r="GB62" s="32" t="e">
        <f aca="false">IF(GD62="PASS",Ngrade(GA62),"")</f>
        <v>#VALUE!</v>
      </c>
      <c r="GC62" s="33" t="n">
        <f aca="false">ROUND(((FQ62*3)+(FS62*3)+(FU62*3)+(FW62*3)+(FY62*4))/16,2)</f>
        <v>0</v>
      </c>
      <c r="GD62" s="34" t="e">
        <f aca="false">remarks5(FQ62,FS62,FU62,FW62,FY62,LEFT(FP$5,6),LEFT(FR$5,6),LEFT(FT$5,6),LEFT(FV$5,6),LEFT(FX$5,6))</f>
        <v>#VALUE!</v>
      </c>
      <c r="GE62" s="38" t="e">
        <f aca="false">STATUS(GC62)</f>
        <v>#VALUE!</v>
      </c>
      <c r="GF62" s="36" t="n">
        <f aca="false">((H62+J62+L62+P62+Z62+AB62+AF62+AQ62+AS62+AU62+AW62+AY62+BA62+BL62+BN62+BP62+BR62+EI62+EM62+EO62+EQ62+EZ62+FB62+FD62+FF62+FH62+FQ62+FS62+FU62+FW62)*3+SUM(R62,AD62)*2+SUM(N62,AH62,BJ62,EK62,FY62)*4)/114</f>
        <v>0.335087719298246</v>
      </c>
      <c r="GG62" s="30" t="s">
        <v>70</v>
      </c>
      <c r="GH62" s="31" t="n">
        <v>0</v>
      </c>
      <c r="GI62" s="30" t="s">
        <v>70</v>
      </c>
      <c r="GJ62" s="31" t="n">
        <v>0</v>
      </c>
      <c r="GK62" s="30" t="s">
        <v>70</v>
      </c>
      <c r="GL62" s="31" t="n">
        <v>0</v>
      </c>
      <c r="GM62" s="30" t="s">
        <v>70</v>
      </c>
      <c r="GN62" s="31" t="n">
        <v>0</v>
      </c>
      <c r="GO62" s="30" t="s">
        <v>70</v>
      </c>
      <c r="GP62" s="31" t="n">
        <v>0</v>
      </c>
      <c r="GQ62" s="32" t="e">
        <f aca="false">IF(GU62="PASS",GG62+GI62+GK62+GM62+GO62,"")</f>
        <v>#VALUE!</v>
      </c>
      <c r="GR62" s="33" t="e">
        <f aca="false">IF(GQ62="","",GQ62/500*100)</f>
        <v>#VALUE!</v>
      </c>
      <c r="GS62" s="32" t="e">
        <f aca="false">IF(GU62="PASS",Ngrade(GR62),"")</f>
        <v>#VALUE!</v>
      </c>
      <c r="GT62" s="33" t="n">
        <f aca="false">ROUND(((GH62*3)+(GJ62*3)+(GL62*3)+(GN62*3)+(GP62*6))/18,2)</f>
        <v>0</v>
      </c>
      <c r="GU62" s="34" t="e">
        <f aca="false">remarks5(GH62,GJ62,GL62,GN62,GP62,LEFT(GG$5,6),LEFT(GI$5,6),LEFT(GK$5,6),LEFT(GM$5,6),LEFT(GO$5,6))</f>
        <v>#VALUE!</v>
      </c>
      <c r="GV62" s="38" t="e">
        <f aca="false">STATUS(GT62)</f>
        <v>#VALUE!</v>
      </c>
      <c r="GW62" s="39" t="e">
        <f aca="false">IF(AND(W62="PASS",AM62="PASS",BF62="PASS",BW62="PASS",EV62="PASS",FM62="PASS",GD62="PASS",GU62="PASS"),S62+AI62+BB62+BS62+ER62+FI62+FZ62+GQ62,"")</f>
        <v>#VALUE!</v>
      </c>
      <c r="GX62" s="19" t="e">
        <f aca="false">IF(GW62="","",GW62/4150*100)</f>
        <v>#VALUE!</v>
      </c>
      <c r="GY62" s="39" t="e">
        <f aca="false">IF(HA62="PASS",Ngrade(GX62),"")</f>
        <v>#VALUE!</v>
      </c>
      <c r="GZ62" s="19" t="n">
        <f aca="false">((H62+J62+L62+P62+Z62+AB62+AF62+AQ62+AS62+AU62+AW62+AY62+BA62+BL62+BN62+BP62+BR62+EI62+EM62+EO62+EQ62+EZ62+FB62+FD62+FF62+FH62+FQ62+FS62+FU62+FW62+GH62+GJ62+GL62+GN62)*3+SUM(R62,AD62)*2+SUM(N62,AH62,BJ62,EK62,FY62)*4+SUM(GP62)*6)/132</f>
        <v>0.289393939393939</v>
      </c>
      <c r="HA62" s="19" t="e">
        <f aca="false">IF(GX62="","FAIL","PASS")</f>
        <v>#VALUE!</v>
      </c>
      <c r="HB62" s="19" t="e">
        <f aca="false">STATUS2008(V62,AO62,BH62,EG62,EX62,FO62,GF62,GZ62)</f>
        <v>#VALUE!</v>
      </c>
      <c r="HC62" s="40" t="s">
        <v>103</v>
      </c>
    </row>
    <row r="63" customFormat="false" ht="21" hidden="false" customHeight="false" outlineLevel="0" collapsed="false">
      <c r="A63" s="25" t="s">
        <v>232</v>
      </c>
      <c r="B63" s="26" t="s">
        <v>233</v>
      </c>
      <c r="C63" s="26" t="s">
        <v>198</v>
      </c>
      <c r="F63" s="42"/>
      <c r="G63" s="30" t="n">
        <v>55</v>
      </c>
      <c r="H63" s="31" t="n">
        <v>1.5</v>
      </c>
      <c r="I63" s="30" t="n">
        <v>26</v>
      </c>
      <c r="J63" s="31" t="n">
        <v>0</v>
      </c>
      <c r="K63" s="30" t="n">
        <v>51</v>
      </c>
      <c r="L63" s="31" t="n">
        <v>1.1</v>
      </c>
      <c r="M63" s="30" t="n">
        <v>47</v>
      </c>
      <c r="N63" s="31" t="n">
        <v>0</v>
      </c>
      <c r="O63" s="30" t="n">
        <v>48</v>
      </c>
      <c r="P63" s="31" t="n">
        <v>0</v>
      </c>
      <c r="Q63" s="30" t="n">
        <v>29</v>
      </c>
      <c r="R63" s="31" t="n">
        <v>1.8</v>
      </c>
      <c r="S63" s="32" t="e">
        <f aca="false">IF(W63="PASS",G63+I63+K63+M63+O63+Q63,"")</f>
        <v>#VALUE!</v>
      </c>
      <c r="T63" s="33" t="e">
        <f aca="false">IF(S63="","",S63/550*100)</f>
        <v>#VALUE!</v>
      </c>
      <c r="U63" s="32" t="e">
        <f aca="false">IF(W63="PASS",Ngrade(T63),"")</f>
        <v>#VALUE!</v>
      </c>
      <c r="V63" s="33" t="n">
        <f aca="false">ROUND(((H63*3)+(J63*3)+(L63*3)+(N63*4)+(P63*3)+(R63*2))/18,2)</f>
        <v>0.63</v>
      </c>
      <c r="W63" s="34" t="e">
        <f aca="false">remarks5(H63,J63,L63,N63,R63,LEFT(G$5,6),LEFT(I$5,6),LEFT(K$5,6),LEFT(M$5,6),LEFT(Q$5,6))</f>
        <v>#VALUE!</v>
      </c>
      <c r="X63" s="34" t="e">
        <f aca="false">STATUS(V63)</f>
        <v>#VALUE!</v>
      </c>
      <c r="Y63" s="30" t="s">
        <v>70</v>
      </c>
      <c r="Z63" s="31" t="n">
        <v>0</v>
      </c>
      <c r="AA63" s="30" t="s">
        <v>70</v>
      </c>
      <c r="AB63" s="31" t="n">
        <v>0</v>
      </c>
      <c r="AC63" s="30" t="s">
        <v>70</v>
      </c>
      <c r="AD63" s="31" t="n">
        <v>0</v>
      </c>
      <c r="AE63" s="30" t="s">
        <v>70</v>
      </c>
      <c r="AF63" s="31" t="n">
        <v>0</v>
      </c>
      <c r="AG63" s="30" t="s">
        <v>70</v>
      </c>
      <c r="AH63" s="31" t="n">
        <v>0</v>
      </c>
      <c r="AI63" s="32" t="e">
        <f aca="false">IF(AM63="PASS",Y63+AA63+AC63+AE63+AG63,"")</f>
        <v>#VALUE!</v>
      </c>
      <c r="AJ63" s="33" t="e">
        <f aca="false">IF(AI63="","",AI63/500*100)</f>
        <v>#VALUE!</v>
      </c>
      <c r="AK63" s="33" t="e">
        <f aca="false">IF(AM63="PASS",Ngrade(AJ63),"")</f>
        <v>#VALUE!</v>
      </c>
      <c r="AL63" s="33" t="n">
        <f aca="false">ROUND(((Z63*3)+(AB63*3)+(AD63*2)+(AF63*3)+(AH63*4))/15,2)</f>
        <v>0</v>
      </c>
      <c r="AM63" s="35" t="e">
        <f aca="false">remarks5(Z63,AB63,AD63,AF63,AH63,LEFT(Y$5,6),LEFT(AA$5,6),LEFT(AC$5,6),LEFT(AE$5,6),LEFT(AG$5,6))</f>
        <v>#VALUE!</v>
      </c>
      <c r="AN63" s="35" t="e">
        <f aca="false">STATUS(AL63)</f>
        <v>#VALUE!</v>
      </c>
      <c r="AO63" s="36" t="n">
        <f aca="false">(SUM(H63,J63,L63,P63,Z63,AB63,AF63)*3+SUM(N63,AH63)*4+SUM(R63,AD63)*2)/33</f>
        <v>0.345454545454545</v>
      </c>
      <c r="AP63" s="30" t="s">
        <v>70</v>
      </c>
      <c r="AQ63" s="31" t="n">
        <v>0</v>
      </c>
      <c r="AR63" s="30" t="s">
        <v>70</v>
      </c>
      <c r="AS63" s="31" t="n">
        <v>0</v>
      </c>
      <c r="AT63" s="30" t="s">
        <v>70</v>
      </c>
      <c r="AU63" s="31" t="n">
        <v>0</v>
      </c>
      <c r="AV63" s="30" t="s">
        <v>70</v>
      </c>
      <c r="AW63" s="31" t="n">
        <v>0</v>
      </c>
      <c r="AX63" s="30" t="s">
        <v>70</v>
      </c>
      <c r="AY63" s="31" t="n">
        <v>0</v>
      </c>
      <c r="AZ63" s="30" t="s">
        <v>70</v>
      </c>
      <c r="BA63" s="31" t="n">
        <v>0</v>
      </c>
      <c r="BB63" s="32" t="e">
        <f aca="false">IF(BF63="PASS",AP63+AR63+AT63+AV63++AX63+AZ63,"")</f>
        <v>#VALUE!</v>
      </c>
      <c r="BC63" s="33" t="e">
        <f aca="false">IF(BB63="","",BB63/600*100)</f>
        <v>#VALUE!</v>
      </c>
      <c r="BD63" s="32" t="e">
        <f aca="false">IF(BF63="PASS",Ngrade(BC63),"")</f>
        <v>#VALUE!</v>
      </c>
      <c r="BE63" s="33" t="n">
        <f aca="false">ROUND(((AQ63*3)+(AS63*3)+(AU63*3)+(AW63*3)+(AY63*3)+(BA63*3))/18,2)</f>
        <v>0</v>
      </c>
      <c r="BF63" s="34" t="e">
        <f aca="false">remarks6($AQ63,$AS63,$AU63,$AW63,$AY63,$BA63,LEFT($AP$5,6),LEFT($AR$5,6),LEFT($AT$5,6),LEFT($AV$5,6),LEFT($AX$5,6),LEFT($AZ$5,6))</f>
        <v>#VALUE!</v>
      </c>
      <c r="BG63" s="34" t="e">
        <f aca="false">STATUS(BE63)</f>
        <v>#VALUE!</v>
      </c>
      <c r="BH63" s="36" t="n">
        <f aca="false">(SUM(H63,J63,L63,P63,Z63,AB63,AF63,AQ63,AS63,AU63,AW63,AY63,BA63)*3+SUM(N63,AH63)*4+SUM(R63,AD63)*2)/51</f>
        <v>0.223529411764706</v>
      </c>
      <c r="BI63" s="30" t="s">
        <v>70</v>
      </c>
      <c r="BJ63" s="31" t="n">
        <v>0</v>
      </c>
      <c r="BK63" s="30" t="s">
        <v>70</v>
      </c>
      <c r="BL63" s="31" t="n">
        <v>0</v>
      </c>
      <c r="BM63" s="30" t="s">
        <v>70</v>
      </c>
      <c r="BN63" s="31" t="n">
        <v>0</v>
      </c>
      <c r="BO63" s="30" t="s">
        <v>70</v>
      </c>
      <c r="BP63" s="31" t="n">
        <v>0</v>
      </c>
      <c r="BQ63" s="30" t="s">
        <v>70</v>
      </c>
      <c r="BR63" s="31" t="n">
        <v>0</v>
      </c>
      <c r="BS63" s="32" t="e">
        <f aca="false">IF(BW63="PASS",BI63+BK63+BM63+BO63+BQ63,"")</f>
        <v>#VALUE!</v>
      </c>
      <c r="BT63" s="33" t="e">
        <f aca="false">IF(BS63="","",BS63/500*100)</f>
        <v>#VALUE!</v>
      </c>
      <c r="BU63" s="32" t="e">
        <f aca="false">IF(BW63="PASS",Ngrade(BT63),"")</f>
        <v>#VALUE!</v>
      </c>
      <c r="BV63" s="33" t="n">
        <f aca="false">ROUND(((BJ63*4)+(BL63*3)+(BN63*3)+(BP63*3)+(BR63*3))/16,2)</f>
        <v>0</v>
      </c>
      <c r="BW63" s="34" t="e">
        <f aca="false">remarks5(BJ63,BL63,BN63,BP63,BR63,LEFT(BI$5,6),LEFT(BK$5,6),LEFT(BM$5,6),LEFT(BO$5,6),LEFT(BQ$5,6))</f>
        <v>#VALUE!</v>
      </c>
      <c r="BX63" s="30"/>
      <c r="BY63" s="31"/>
      <c r="BZ63" s="30"/>
      <c r="CA63" s="31"/>
      <c r="CB63" s="30"/>
      <c r="CC63" s="31"/>
      <c r="CD63" s="30"/>
      <c r="CE63" s="31"/>
      <c r="CF63" s="30"/>
      <c r="CG63" s="31"/>
      <c r="CH63" s="30"/>
      <c r="CI63" s="31"/>
      <c r="CJ63" s="32" t="e">
        <f aca="false">IF(CN63="PASS",BX63+BZ63+CB63+CD63+CF63+CH63,"")</f>
        <v>#REF!</v>
      </c>
      <c r="CK63" s="37" t="e">
        <f aca="false">IF(CJ63="","",CJ63/600*100)</f>
        <v>#REF!</v>
      </c>
      <c r="CL63" s="32" t="e">
        <f aca="false">IF(CN63="PASS",Ngrade(CK63),"")</f>
        <v>#REF!</v>
      </c>
      <c r="CM63" s="33" t="e">
        <f aca="false">IF(CJ63="","",((BY63)*3+(CA63)*3+(CC63)*3+(CE63)*3+(CG63)*3+(CI63)*3)/18)</f>
        <v>#REF!</v>
      </c>
      <c r="CN63" s="34" t="e">
        <f aca="false">remarks6(BY63,CA63,CC63,CE63,CG63,CI63,LEFT($G$5,6),LEFT($I$5,6),LEFT($K$5,6),LEFT($M$5,6),LEFT($O$5,6),LEFT(#REF!,6))</f>
        <v>#REF!</v>
      </c>
      <c r="CO63" s="30"/>
      <c r="CP63" s="31"/>
      <c r="CQ63" s="30"/>
      <c r="CR63" s="31"/>
      <c r="CS63" s="30"/>
      <c r="CT63" s="31"/>
      <c r="CU63" s="30"/>
      <c r="CV63" s="31"/>
      <c r="CW63" s="30"/>
      <c r="CX63" s="31"/>
      <c r="CY63" s="32" t="e">
        <f aca="false">IF(DC63="PASS",CO63+CQ63+CS63+CU63+CW63,"")</f>
        <v>#VALUE!</v>
      </c>
      <c r="CZ63" s="37" t="e">
        <f aca="false">IF(CY63="","",CY63/500*100)</f>
        <v>#VALUE!</v>
      </c>
      <c r="DA63" s="32" t="e">
        <f aca="false">IF(DC63="PASS",Ngrade(CZ63),"")</f>
        <v>#VALUE!</v>
      </c>
      <c r="DB63" s="33" t="e">
        <f aca="false">IF(CY63="","",((CP63)*3+(CR63)*3+(CT63)*3+(CV63)*3+(CX63)*3)/15)</f>
        <v>#VALUE!</v>
      </c>
      <c r="DC63" s="34" t="e">
        <f aca="false">remarks5(CP63,CR63,CT63,CV63,CX63,LEFT(CO$5,6),LEFT(CQ$5,6),LEFT(CS$5,6),LEFT(CU$5,6),LEFT(CW$5,6))</f>
        <v>#VALUE!</v>
      </c>
      <c r="DD63" s="30"/>
      <c r="DE63" s="31"/>
      <c r="DF63" s="30"/>
      <c r="DG63" s="31"/>
      <c r="DH63" s="30"/>
      <c r="DI63" s="31"/>
      <c r="DJ63" s="30"/>
      <c r="DK63" s="31"/>
      <c r="DL63" s="32" t="e">
        <f aca="false">IF(DP63="PASS",DD63+DF63+DH63+DJ63,"")</f>
        <v>#VALUE!</v>
      </c>
      <c r="DM63" s="37" t="e">
        <f aca="false">IF(DL63="","",DL63/400*100)</f>
        <v>#VALUE!</v>
      </c>
      <c r="DN63" s="32" t="e">
        <f aca="false">IF(DP63="PASS",Ngrade(DM63),"")</f>
        <v>#VALUE!</v>
      </c>
      <c r="DO63" s="33" t="e">
        <f aca="false">IF(DL63="","",((DE63)*3+(DG63)*3+(DI63)*3+(DK63)*3)/12)</f>
        <v>#VALUE!</v>
      </c>
      <c r="DP63" s="34" t="e">
        <f aca="false">remark4(DE63,DG63,DI63,DK63,LEFT(DD$5,6),LEFT(DF$5,6),LEFT(DH$5,6),LEFT(DJ$5,6))</f>
        <v>#VALUE!</v>
      </c>
      <c r="DQ63" s="30"/>
      <c r="DR63" s="31"/>
      <c r="DS63" s="30"/>
      <c r="DT63" s="31"/>
      <c r="DU63" s="30"/>
      <c r="DV63" s="31"/>
      <c r="DW63" s="30"/>
      <c r="DX63" s="31"/>
      <c r="DY63" s="30"/>
      <c r="DZ63" s="31"/>
      <c r="EA63" s="32" t="e">
        <f aca="false">IF(EE63="PASS",DQ63+DS63+DU63+DW63+DY63,"")</f>
        <v>#VALUE!</v>
      </c>
      <c r="EB63" s="37" t="e">
        <f aca="false">IF(EA63="","",EA63/500*100)</f>
        <v>#VALUE!</v>
      </c>
      <c r="EC63" s="32" t="e">
        <f aca="false">IF(EE63="PASS",Ngrade(EB63),"")</f>
        <v>#VALUE!</v>
      </c>
      <c r="ED63" s="33" t="e">
        <f aca="false">IF(EA63="","",((DR63)*3+(DT63)*3+(DV63)*3+(DX63)*3+(DZ63)*6)/18)</f>
        <v>#VALUE!</v>
      </c>
      <c r="EE63" s="34" t="e">
        <f aca="false">remarks5(DR63,DT63,DV63,DX63,DZ63,LEFT(DQ$5,6),LEFT(DS$5,6),LEFT(DU$5,6),LEFT(DW$5,6),LEFT(DY$5,6))</f>
        <v>#VALUE!</v>
      </c>
      <c r="EF63" s="34" t="e">
        <f aca="false">STATUS(BV63)</f>
        <v>#VALUE!</v>
      </c>
      <c r="EG63" s="36" t="n">
        <f aca="false">(SUM(H63,J63,L63,P63,Z63,AB63,AF63,AQ63,AS63,AU63,AW63,AY63,BA63,BL63,BN63,BP63,BR63)*3+SUM(N63,AH63,BJ63)*4+SUM(R63,AD63)*2)/67</f>
        <v>0.170149253731343</v>
      </c>
      <c r="EH63" s="30" t="s">
        <v>70</v>
      </c>
      <c r="EI63" s="31" t="n">
        <v>0</v>
      </c>
      <c r="EJ63" s="30" t="s">
        <v>70</v>
      </c>
      <c r="EK63" s="31" t="n">
        <v>0</v>
      </c>
      <c r="EL63" s="30" t="s">
        <v>70</v>
      </c>
      <c r="EM63" s="31" t="n">
        <v>0</v>
      </c>
      <c r="EN63" s="30" t="s">
        <v>70</v>
      </c>
      <c r="EO63" s="31" t="n">
        <v>0</v>
      </c>
      <c r="EP63" s="30" t="s">
        <v>70</v>
      </c>
      <c r="EQ63" s="31" t="n">
        <v>0</v>
      </c>
      <c r="ER63" s="32" t="e">
        <f aca="false">IF(EV63="PASS",EH63+EJ63+EL63+EN63+EP63,"")</f>
        <v>#VALUE!</v>
      </c>
      <c r="ES63" s="33" t="e">
        <f aca="false">IF(ER63="","",ER63/500*100)</f>
        <v>#VALUE!</v>
      </c>
      <c r="ET63" s="32" t="e">
        <f aca="false">IF(EV63="PASS",Ngrade(ES63),"")</f>
        <v>#VALUE!</v>
      </c>
      <c r="EU63" s="33" t="n">
        <f aca="false">ROUND(((EI63*3)+(EK63*4)+(EM63*3)+(EO63*3)+(EQ63*3))/16,2)</f>
        <v>0</v>
      </c>
      <c r="EV63" s="34" t="e">
        <f aca="false">remarks5(EI63,EK63,EM63,EO63,EQ63,LEFT(EH$5,6),LEFT(EJ$5,6),LEFT(EL$5,6),LEFT(EN$5,6),LEFT(EP$5,6))</f>
        <v>#VALUE!</v>
      </c>
      <c r="EW63" s="38" t="e">
        <f aca="false">STATUS(EU63)</f>
        <v>#VALUE!</v>
      </c>
      <c r="EX63" s="36" t="n">
        <f aca="false">((H63+J63+L63+P63+Z63+AB63+AF63+AQ63+AS63+AU63+AW63+AY63+BA63+BL63+BN63+BP63+BR63+EI63+EM63+EO63+EQ63)*3+SUM(R63,AD63)*2+SUM(N63,AH63,BJ63,EK63)*4)/83</f>
        <v>0.137349397590361</v>
      </c>
      <c r="EY63" s="30" t="s">
        <v>70</v>
      </c>
      <c r="EZ63" s="31" t="n">
        <v>0</v>
      </c>
      <c r="FA63" s="30" t="s">
        <v>70</v>
      </c>
      <c r="FB63" s="31" t="n">
        <v>0</v>
      </c>
      <c r="FC63" s="30" t="s">
        <v>70</v>
      </c>
      <c r="FD63" s="31" t="n">
        <v>0</v>
      </c>
      <c r="FE63" s="30" t="s">
        <v>70</v>
      </c>
      <c r="FF63" s="31" t="n">
        <v>0</v>
      </c>
      <c r="FG63" s="30" t="s">
        <v>70</v>
      </c>
      <c r="FH63" s="31" t="n">
        <v>0</v>
      </c>
      <c r="FI63" s="32" t="e">
        <f aca="false">IF(FM63="PASS",EY63+FA63+FC63+FE63+FG63,"")</f>
        <v>#VALUE!</v>
      </c>
      <c r="FJ63" s="33" t="e">
        <f aca="false">IF(FI63="","",FI63/500*100)</f>
        <v>#VALUE!</v>
      </c>
      <c r="FK63" s="32" t="e">
        <f aca="false">IF(FM63="PASS",Ngrade(FJ63),"")</f>
        <v>#VALUE!</v>
      </c>
      <c r="FL63" s="33" t="n">
        <f aca="false">ROUND(((EZ63*3)+(FB63*3)+(FD63*3)+(FF63*3)+(FH63*3))/15,2)</f>
        <v>0</v>
      </c>
      <c r="FM63" s="34" t="e">
        <f aca="false">remarks5(EZ63,FB63,FD63,FF63,FH63,LEFT(EY$5,6),LEFT(FA$5,6),LEFT(FC$5,6),LEFT(FE$5,6),LEFT(FG$5,6))</f>
        <v>#VALUE!</v>
      </c>
      <c r="FN63" s="38" t="e">
        <f aca="false">STATUS(FL63)</f>
        <v>#VALUE!</v>
      </c>
      <c r="FO63" s="36" t="n">
        <f aca="false">((H63+J63+L63+P63+Z63+AB63+AF63+AQ63+AS63+AU63+AW63+AY63+BA63+BL63+BN63+BP63+BR63+EI63+EM63+EO63+EQ63+EZ63+FB63+FD63+FF63+FH63)*3+SUM(R63,AD63)*2+SUM(N63,AH63,BJ63,EK63)*4)/98</f>
        <v>0.116326530612245</v>
      </c>
      <c r="FP63" s="30" t="s">
        <v>70</v>
      </c>
      <c r="FQ63" s="31" t="n">
        <v>0</v>
      </c>
      <c r="FR63" s="30" t="s">
        <v>70</v>
      </c>
      <c r="FS63" s="31" t="n">
        <v>0</v>
      </c>
      <c r="FT63" s="30" t="s">
        <v>70</v>
      </c>
      <c r="FU63" s="31" t="n">
        <v>0</v>
      </c>
      <c r="FV63" s="30" t="s">
        <v>70</v>
      </c>
      <c r="FW63" s="31" t="n">
        <v>0</v>
      </c>
      <c r="FX63" s="30" t="s">
        <v>70</v>
      </c>
      <c r="FY63" s="31" t="n">
        <v>0</v>
      </c>
      <c r="FZ63" s="32" t="e">
        <f aca="false">IF(GD63="PASS",FP63+FR63+FT63+FV63+FX63,"")</f>
        <v>#VALUE!</v>
      </c>
      <c r="GA63" s="33" t="e">
        <f aca="false">IF(FZ63="","",FZ63/500*100)</f>
        <v>#VALUE!</v>
      </c>
      <c r="GB63" s="32" t="e">
        <f aca="false">IF(GD63="PASS",Ngrade(GA63),"")</f>
        <v>#VALUE!</v>
      </c>
      <c r="GC63" s="33" t="n">
        <f aca="false">ROUND(((FQ63*3)+(FS63*3)+(FU63*3)+(FW63*3)+(FY63*4))/16,2)</f>
        <v>0</v>
      </c>
      <c r="GD63" s="34" t="e">
        <f aca="false">remarks5(FQ63,FS63,FU63,FW63,FY63,LEFT(FP$5,6),LEFT(FR$5,6),LEFT(FT$5,6),LEFT(FV$5,6),LEFT(FX$5,6))</f>
        <v>#VALUE!</v>
      </c>
      <c r="GE63" s="38" t="e">
        <f aca="false">STATUS(GC63)</f>
        <v>#VALUE!</v>
      </c>
      <c r="GF63" s="36" t="n">
        <f aca="false">((H63+J63+L63+P63+Z63+AB63+AF63+AQ63+AS63+AU63+AW63+AY63+BA63+BL63+BN63+BP63+BR63+EI63+EM63+EO63+EQ63+EZ63+FB63+FD63+FF63+FH63+FQ63+FS63+FU63+FW63)*3+SUM(R63,AD63)*2+SUM(N63,AH63,BJ63,EK63,FY63)*4)/114</f>
        <v>0.1</v>
      </c>
      <c r="GG63" s="30" t="s">
        <v>70</v>
      </c>
      <c r="GH63" s="31" t="n">
        <v>0</v>
      </c>
      <c r="GI63" s="30" t="s">
        <v>70</v>
      </c>
      <c r="GJ63" s="31" t="n">
        <v>0</v>
      </c>
      <c r="GK63" s="30" t="s">
        <v>70</v>
      </c>
      <c r="GL63" s="31" t="n">
        <v>0</v>
      </c>
      <c r="GM63" s="30" t="s">
        <v>70</v>
      </c>
      <c r="GN63" s="31" t="n">
        <v>0</v>
      </c>
      <c r="GO63" s="30" t="s">
        <v>70</v>
      </c>
      <c r="GP63" s="31" t="n">
        <v>0</v>
      </c>
      <c r="GQ63" s="32" t="e">
        <f aca="false">IF(GU63="PASS",GG63+GI63+GK63+GM63+GO63,"")</f>
        <v>#VALUE!</v>
      </c>
      <c r="GR63" s="33" t="e">
        <f aca="false">IF(GQ63="","",GQ63/500*100)</f>
        <v>#VALUE!</v>
      </c>
      <c r="GS63" s="32" t="e">
        <f aca="false">IF(GU63="PASS",Ngrade(GR63),"")</f>
        <v>#VALUE!</v>
      </c>
      <c r="GT63" s="33" t="n">
        <f aca="false">ROUND(((GH63*3)+(GJ63*3)+(GL63*3)+(GN63*3)+(GP63*6))/18,2)</f>
        <v>0</v>
      </c>
      <c r="GU63" s="34" t="e">
        <f aca="false">remarks5(GH63,GJ63,GL63,GN63,GP63,LEFT(GG$5,6),LEFT(GI$5,6),LEFT(GK$5,6),LEFT(GM$5,6),LEFT(GO$5,6))</f>
        <v>#VALUE!</v>
      </c>
      <c r="GV63" s="38" t="e">
        <f aca="false">STATUS(GT63)</f>
        <v>#VALUE!</v>
      </c>
      <c r="GW63" s="39" t="e">
        <f aca="false">IF(AND(W63="PASS",AM63="PASS",BF63="PASS",BW63="PASS",EV63="PASS",FM63="PASS",GD63="PASS",GU63="PASS"),S63+AI63+BB63+BS63+ER63+FI63+FZ63+GQ63,"")</f>
        <v>#VALUE!</v>
      </c>
      <c r="GX63" s="19" t="e">
        <f aca="false">IF(GW63="","",GW63/4150*100)</f>
        <v>#VALUE!</v>
      </c>
      <c r="GY63" s="39" t="e">
        <f aca="false">IF(HA63="PASS",Ngrade(GX63),"")</f>
        <v>#VALUE!</v>
      </c>
      <c r="GZ63" s="19" t="n">
        <f aca="false">((H63+J63+L63+P63+Z63+AB63+AF63+AQ63+AS63+AU63+AW63+AY63+BA63+BL63+BN63+BP63+BR63+EI63+EM63+EO63+EQ63+EZ63+FB63+FD63+FF63+FH63+FQ63+FS63+FU63+FW63+GH63+GJ63+GL63+GN63)*3+SUM(R63,AD63)*2+SUM(N63,AH63,BJ63,EK63,FY63)*4+SUM(GP63)*6)/132</f>
        <v>0.0863636363636364</v>
      </c>
      <c r="HA63" s="19" t="e">
        <f aca="false">IF(GX63="","FAIL","PASS")</f>
        <v>#VALUE!</v>
      </c>
      <c r="HB63" s="19" t="e">
        <f aca="false">STATUS2008(V63,AO63,BH63,EG63,EX63,FO63,GF63,GZ63)</f>
        <v>#VALUE!</v>
      </c>
      <c r="HC63" s="40" t="s">
        <v>71</v>
      </c>
    </row>
    <row r="64" customFormat="false" ht="21" hidden="false" customHeight="false" outlineLevel="0" collapsed="false">
      <c r="A64" s="25" t="s">
        <v>234</v>
      </c>
      <c r="B64" s="26" t="s">
        <v>235</v>
      </c>
      <c r="C64" s="26" t="s">
        <v>236</v>
      </c>
      <c r="F64" s="42"/>
      <c r="G64" s="30" t="n">
        <v>15</v>
      </c>
      <c r="H64" s="31" t="n">
        <v>0</v>
      </c>
      <c r="I64" s="30" t="n">
        <v>33</v>
      </c>
      <c r="J64" s="31" t="n">
        <v>0</v>
      </c>
      <c r="K64" s="30" t="n">
        <v>50</v>
      </c>
      <c r="L64" s="31" t="n">
        <v>1</v>
      </c>
      <c r="M64" s="30" t="n">
        <v>7</v>
      </c>
      <c r="N64" s="31" t="n">
        <v>0</v>
      </c>
      <c r="O64" s="30" t="n">
        <v>49</v>
      </c>
      <c r="P64" s="31" t="n">
        <v>0</v>
      </c>
      <c r="Q64" s="30" t="n">
        <v>27</v>
      </c>
      <c r="R64" s="31" t="n">
        <v>1.4</v>
      </c>
      <c r="S64" s="32" t="e">
        <f aca="false">IF(W64="PASS",G64+I64+K64+M64+O64+Q64,"")</f>
        <v>#VALUE!</v>
      </c>
      <c r="T64" s="33" t="e">
        <f aca="false">IF(S64="","",S64/550*100)</f>
        <v>#VALUE!</v>
      </c>
      <c r="U64" s="32" t="e">
        <f aca="false">IF(W64="PASS",Ngrade(T64),"")</f>
        <v>#VALUE!</v>
      </c>
      <c r="V64" s="33" t="n">
        <f aca="false">ROUND(((H64*3)+(J64*3)+(L64*3)+(N64*4)+(P64*3)+(R64*2))/18,2)</f>
        <v>0.32</v>
      </c>
      <c r="W64" s="34" t="e">
        <f aca="false">remarks5(H64,J64,L64,N64,R64,LEFT(G$5,6),LEFT(I$5,6),LEFT(K$5,6),LEFT(M$5,6),LEFT(Q$5,6))</f>
        <v>#VALUE!</v>
      </c>
      <c r="X64" s="34" t="e">
        <f aca="false">STATUS(V64)</f>
        <v>#VALUE!</v>
      </c>
      <c r="Y64" s="30" t="s">
        <v>70</v>
      </c>
      <c r="Z64" s="31" t="n">
        <v>0</v>
      </c>
      <c r="AA64" s="30" t="s">
        <v>70</v>
      </c>
      <c r="AB64" s="31" t="n">
        <v>0</v>
      </c>
      <c r="AC64" s="30" t="s">
        <v>70</v>
      </c>
      <c r="AD64" s="31" t="n">
        <v>0</v>
      </c>
      <c r="AE64" s="30" t="s">
        <v>70</v>
      </c>
      <c r="AF64" s="31" t="n">
        <v>0</v>
      </c>
      <c r="AG64" s="30" t="s">
        <v>70</v>
      </c>
      <c r="AH64" s="31" t="n">
        <v>0</v>
      </c>
      <c r="AI64" s="32" t="e">
        <f aca="false">IF(AM64="PASS",Y64+AA64+AC64+AE64+AG64,"")</f>
        <v>#VALUE!</v>
      </c>
      <c r="AJ64" s="33" t="e">
        <f aca="false">IF(AI64="","",AI64/500*100)</f>
        <v>#VALUE!</v>
      </c>
      <c r="AK64" s="33" t="e">
        <f aca="false">IF(AM64="PASS",Ngrade(AJ64),"")</f>
        <v>#VALUE!</v>
      </c>
      <c r="AL64" s="33" t="n">
        <f aca="false">ROUND(((Z64*3)+(AB64*3)+(AD64*2)+(AF64*3)+(AH64*4))/15,2)</f>
        <v>0</v>
      </c>
      <c r="AM64" s="35" t="e">
        <f aca="false">remarks5(Z64,AB64,AD64,AF64,AH64,LEFT(Y$5,6),LEFT(AA$5,6),LEFT(AC$5,6),LEFT(AE$5,6),LEFT(AG$5,6))</f>
        <v>#VALUE!</v>
      </c>
      <c r="AN64" s="35" t="e">
        <f aca="false">STATUS(AL64)</f>
        <v>#VALUE!</v>
      </c>
      <c r="AO64" s="36" t="n">
        <f aca="false">(SUM(H64,J64,L64,P64,Z64,AB64,AF64)*3+SUM(N64,AH64)*4+SUM(R64,AD64)*2)/33</f>
        <v>0.175757575757576</v>
      </c>
      <c r="AP64" s="30" t="s">
        <v>70</v>
      </c>
      <c r="AQ64" s="31" t="n">
        <v>0</v>
      </c>
      <c r="AR64" s="30" t="s">
        <v>70</v>
      </c>
      <c r="AS64" s="31" t="n">
        <v>0</v>
      </c>
      <c r="AT64" s="30" t="s">
        <v>70</v>
      </c>
      <c r="AU64" s="31" t="n">
        <v>0</v>
      </c>
      <c r="AV64" s="30" t="s">
        <v>70</v>
      </c>
      <c r="AW64" s="31" t="n">
        <v>0</v>
      </c>
      <c r="AX64" s="30" t="s">
        <v>70</v>
      </c>
      <c r="AY64" s="31" t="n">
        <v>0</v>
      </c>
      <c r="AZ64" s="30" t="s">
        <v>70</v>
      </c>
      <c r="BA64" s="31" t="n">
        <v>0</v>
      </c>
      <c r="BB64" s="32" t="e">
        <f aca="false">IF(BF64="PASS",AP64+AR64+AT64+AV64++AX64+AZ64,"")</f>
        <v>#VALUE!</v>
      </c>
      <c r="BC64" s="33" t="e">
        <f aca="false">IF(BB64="","",BB64/600*100)</f>
        <v>#VALUE!</v>
      </c>
      <c r="BD64" s="32" t="e">
        <f aca="false">IF(BF64="PASS",Ngrade(BC64),"")</f>
        <v>#VALUE!</v>
      </c>
      <c r="BE64" s="33" t="n">
        <f aca="false">ROUND(((AQ64*3)+(AS64*3)+(AU64*3)+(AW64*3)+(AY64*3)+(BA64*3))/18,2)</f>
        <v>0</v>
      </c>
      <c r="BF64" s="34" t="e">
        <f aca="false">remarks6($AQ64,$AS64,$AU64,$AW64,$AY64,$BA64,LEFT($AP$5,6),LEFT($AR$5,6),LEFT($AT$5,6),LEFT($AV$5,6),LEFT($AX$5,6),LEFT($AZ$5,6))</f>
        <v>#VALUE!</v>
      </c>
      <c r="BG64" s="34" t="e">
        <f aca="false">STATUS(BE64)</f>
        <v>#VALUE!</v>
      </c>
      <c r="BH64" s="36" t="n">
        <f aca="false">(SUM(H64,J64,L64,P64,Z64,AB64,AF64,AQ64,AS64,AU64,AW64,AY64,BA64)*3+SUM(N64,AH64)*4+SUM(R64,AD64)*2)/51</f>
        <v>0.113725490196078</v>
      </c>
      <c r="BI64" s="30" t="s">
        <v>70</v>
      </c>
      <c r="BJ64" s="31" t="n">
        <v>0</v>
      </c>
      <c r="BK64" s="30" t="s">
        <v>70</v>
      </c>
      <c r="BL64" s="31" t="n">
        <v>0</v>
      </c>
      <c r="BM64" s="30" t="s">
        <v>70</v>
      </c>
      <c r="BN64" s="31" t="n">
        <v>0</v>
      </c>
      <c r="BO64" s="30" t="s">
        <v>70</v>
      </c>
      <c r="BP64" s="31" t="n">
        <v>0</v>
      </c>
      <c r="BQ64" s="30" t="s">
        <v>70</v>
      </c>
      <c r="BR64" s="31" t="n">
        <v>0</v>
      </c>
      <c r="BS64" s="32" t="e">
        <f aca="false">IF(BW64="PASS",BI64+BK64+BM64+BO64+BQ64,"")</f>
        <v>#VALUE!</v>
      </c>
      <c r="BT64" s="33" t="e">
        <f aca="false">IF(BS64="","",BS64/500*100)</f>
        <v>#VALUE!</v>
      </c>
      <c r="BU64" s="32" t="e">
        <f aca="false">IF(BW64="PASS",Ngrade(BT64),"")</f>
        <v>#VALUE!</v>
      </c>
      <c r="BV64" s="33" t="n">
        <f aca="false">ROUND(((BJ64*4)+(BL64*3)+(BN64*3)+(BP64*3)+(BR64*3))/16,2)</f>
        <v>0</v>
      </c>
      <c r="BW64" s="34" t="e">
        <f aca="false">remarks5(BJ64,BL64,BN64,BP64,BR64,LEFT(BI$5,6),LEFT(BK$5,6),LEFT(BM$5,6),LEFT(BO$5,6),LEFT(BQ$5,6))</f>
        <v>#VALUE!</v>
      </c>
      <c r="BX64" s="30"/>
      <c r="BY64" s="31"/>
      <c r="BZ64" s="30"/>
      <c r="CA64" s="31"/>
      <c r="CB64" s="30"/>
      <c r="CC64" s="31"/>
      <c r="CD64" s="30"/>
      <c r="CE64" s="31"/>
      <c r="CF64" s="30"/>
      <c r="CG64" s="31"/>
      <c r="CH64" s="30"/>
      <c r="CI64" s="31"/>
      <c r="CJ64" s="32" t="e">
        <f aca="false">IF(CN64="PASS",BX64+BZ64+CB64+CD64+CF64+CH64,"")</f>
        <v>#REF!</v>
      </c>
      <c r="CK64" s="37" t="e">
        <f aca="false">IF(CJ64="","",CJ64/600*100)</f>
        <v>#REF!</v>
      </c>
      <c r="CL64" s="32" t="e">
        <f aca="false">IF(CN64="PASS",Ngrade(CK64),"")</f>
        <v>#REF!</v>
      </c>
      <c r="CM64" s="33" t="e">
        <f aca="false">IF(CJ64="","",((BY64)*3+(CA64)*3+(CC64)*3+(CE64)*3+(CG64)*3+(CI64)*3)/18)</f>
        <v>#REF!</v>
      </c>
      <c r="CN64" s="34" t="e">
        <f aca="false">remarks6(BY64,CA64,CC64,CE64,CG64,CI64,LEFT($G$5,6),LEFT($I$5,6),LEFT($K$5,6),LEFT($M$5,6),LEFT($O$5,6),LEFT(#REF!,6))</f>
        <v>#REF!</v>
      </c>
      <c r="CO64" s="30"/>
      <c r="CP64" s="31"/>
      <c r="CQ64" s="30"/>
      <c r="CR64" s="31"/>
      <c r="CS64" s="30"/>
      <c r="CT64" s="31"/>
      <c r="CU64" s="30"/>
      <c r="CV64" s="31"/>
      <c r="CW64" s="30"/>
      <c r="CX64" s="31"/>
      <c r="CY64" s="32" t="e">
        <f aca="false">IF(DC64="PASS",CO64+CQ64+CS64+CU64+CW64,"")</f>
        <v>#VALUE!</v>
      </c>
      <c r="CZ64" s="37" t="e">
        <f aca="false">IF(CY64="","",CY64/500*100)</f>
        <v>#VALUE!</v>
      </c>
      <c r="DA64" s="32" t="e">
        <f aca="false">IF(DC64="PASS",Ngrade(CZ64),"")</f>
        <v>#VALUE!</v>
      </c>
      <c r="DB64" s="33" t="e">
        <f aca="false">IF(CY64="","",((CP64)*3+(CR64)*3+(CT64)*3+(CV64)*3+(CX64)*3)/15)</f>
        <v>#VALUE!</v>
      </c>
      <c r="DC64" s="34" t="e">
        <f aca="false">remarks5(CP64,CR64,CT64,CV64,CX64,LEFT(CO$5,6),LEFT(CQ$5,6),LEFT(CS$5,6),LEFT(CU$5,6),LEFT(CW$5,6))</f>
        <v>#VALUE!</v>
      </c>
      <c r="DD64" s="30"/>
      <c r="DE64" s="31"/>
      <c r="DF64" s="30"/>
      <c r="DG64" s="31"/>
      <c r="DH64" s="30"/>
      <c r="DI64" s="31"/>
      <c r="DJ64" s="30"/>
      <c r="DK64" s="31"/>
      <c r="DL64" s="32" t="e">
        <f aca="false">IF(DP64="PASS",DD64+DF64+DH64+DJ64,"")</f>
        <v>#VALUE!</v>
      </c>
      <c r="DM64" s="37" t="e">
        <f aca="false">IF(DL64="","",DL64/400*100)</f>
        <v>#VALUE!</v>
      </c>
      <c r="DN64" s="32" t="e">
        <f aca="false">IF(DP64="PASS",Ngrade(DM64),"")</f>
        <v>#VALUE!</v>
      </c>
      <c r="DO64" s="33" t="e">
        <f aca="false">IF(DL64="","",((DE64)*3+(DG64)*3+(DI64)*3+(DK64)*3)/12)</f>
        <v>#VALUE!</v>
      </c>
      <c r="DP64" s="34" t="e">
        <f aca="false">remark4(DE64,DG64,DI64,DK64,LEFT(DD$5,6),LEFT(DF$5,6),LEFT(DH$5,6),LEFT(DJ$5,6))</f>
        <v>#VALUE!</v>
      </c>
      <c r="DQ64" s="30"/>
      <c r="DR64" s="31"/>
      <c r="DS64" s="30"/>
      <c r="DT64" s="31"/>
      <c r="DU64" s="30"/>
      <c r="DV64" s="31"/>
      <c r="DW64" s="30"/>
      <c r="DX64" s="31"/>
      <c r="DY64" s="30"/>
      <c r="DZ64" s="31"/>
      <c r="EA64" s="32" t="e">
        <f aca="false">IF(EE64="PASS",DQ64+DS64+DU64+DW64+DY64,"")</f>
        <v>#VALUE!</v>
      </c>
      <c r="EB64" s="37" t="e">
        <f aca="false">IF(EA64="","",EA64/500*100)</f>
        <v>#VALUE!</v>
      </c>
      <c r="EC64" s="32" t="e">
        <f aca="false">IF(EE64="PASS",Ngrade(EB64),"")</f>
        <v>#VALUE!</v>
      </c>
      <c r="ED64" s="33" t="e">
        <f aca="false">IF(EA64="","",((DR64)*3+(DT64)*3+(DV64)*3+(DX64)*3+(DZ64)*6)/18)</f>
        <v>#VALUE!</v>
      </c>
      <c r="EE64" s="34" t="e">
        <f aca="false">remarks5(DR64,DT64,DV64,DX64,DZ64,LEFT(DQ$5,6),LEFT(DS$5,6),LEFT(DU$5,6),LEFT(DW$5,6),LEFT(DY$5,6))</f>
        <v>#VALUE!</v>
      </c>
      <c r="EF64" s="34" t="e">
        <f aca="false">STATUS(BV64)</f>
        <v>#VALUE!</v>
      </c>
      <c r="EG64" s="36" t="n">
        <f aca="false">(SUM(H64,J64,L64,P64,Z64,AB64,AF64,AQ64,AS64,AU64,AW64,AY64,BA64,BL64,BN64,BP64,BR64)*3+SUM(N64,AH64,BJ64)*4+SUM(R64,AD64)*2)/67</f>
        <v>0.0865671641791045</v>
      </c>
      <c r="EH64" s="30" t="s">
        <v>70</v>
      </c>
      <c r="EI64" s="31" t="n">
        <v>0</v>
      </c>
      <c r="EJ64" s="30" t="s">
        <v>70</v>
      </c>
      <c r="EK64" s="31" t="n">
        <v>0</v>
      </c>
      <c r="EL64" s="30" t="s">
        <v>70</v>
      </c>
      <c r="EM64" s="31" t="n">
        <v>0</v>
      </c>
      <c r="EN64" s="30" t="s">
        <v>70</v>
      </c>
      <c r="EO64" s="31" t="n">
        <v>0</v>
      </c>
      <c r="EP64" s="30" t="s">
        <v>70</v>
      </c>
      <c r="EQ64" s="31" t="n">
        <v>0</v>
      </c>
      <c r="ER64" s="32" t="e">
        <f aca="false">IF(EV64="PASS",EH64+EJ64+EL64+EN64+EP64,"")</f>
        <v>#VALUE!</v>
      </c>
      <c r="ES64" s="33" t="e">
        <f aca="false">IF(ER64="","",ER64/500*100)</f>
        <v>#VALUE!</v>
      </c>
      <c r="ET64" s="32" t="e">
        <f aca="false">IF(EV64="PASS",Ngrade(ES64),"")</f>
        <v>#VALUE!</v>
      </c>
      <c r="EU64" s="33" t="n">
        <f aca="false">ROUND(((EI64*3)+(EK64*4)+(EM64*3)+(EO64*3)+(EQ64*3))/16,2)</f>
        <v>0</v>
      </c>
      <c r="EV64" s="34" t="e">
        <f aca="false">remarks5(EI64,EK64,EM64,EO64,EQ64,LEFT(EH$5,6),LEFT(EJ$5,6),LEFT(EL$5,6),LEFT(EN$5,6),LEFT(EP$5,6))</f>
        <v>#VALUE!</v>
      </c>
      <c r="EW64" s="38" t="e">
        <f aca="false">STATUS(EU64)</f>
        <v>#VALUE!</v>
      </c>
      <c r="EX64" s="36" t="n">
        <f aca="false">((H64+J64+L64+P64+Z64+AB64+AF64+AQ64+AS64+AU64+AW64+AY64+BA64+BL64+BN64+BP64+BR64+EI64+EM64+EO64+EQ64)*3+SUM(R64,AD64)*2+SUM(N64,AH64,BJ64,EK64)*4)/83</f>
        <v>0.0698795180722891</v>
      </c>
      <c r="EY64" s="30" t="s">
        <v>70</v>
      </c>
      <c r="EZ64" s="31" t="n">
        <v>0</v>
      </c>
      <c r="FA64" s="30" t="s">
        <v>70</v>
      </c>
      <c r="FB64" s="31" t="n">
        <v>0</v>
      </c>
      <c r="FC64" s="30" t="s">
        <v>70</v>
      </c>
      <c r="FD64" s="31" t="n">
        <v>0</v>
      </c>
      <c r="FE64" s="30" t="s">
        <v>70</v>
      </c>
      <c r="FF64" s="31" t="n">
        <v>0</v>
      </c>
      <c r="FG64" s="30" t="s">
        <v>70</v>
      </c>
      <c r="FH64" s="31" t="n">
        <v>0</v>
      </c>
      <c r="FI64" s="32" t="e">
        <f aca="false">IF(FM64="PASS",EY64+FA64+FC64+FE64+FG64,"")</f>
        <v>#VALUE!</v>
      </c>
      <c r="FJ64" s="33" t="e">
        <f aca="false">IF(FI64="","",FI64/500*100)</f>
        <v>#VALUE!</v>
      </c>
      <c r="FK64" s="32" t="e">
        <f aca="false">IF(FM64="PASS",Ngrade(FJ64),"")</f>
        <v>#VALUE!</v>
      </c>
      <c r="FL64" s="33" t="n">
        <f aca="false">ROUND(((EZ64*3)+(FB64*3)+(FD64*3)+(FF64*3)+(FH64*3))/15,2)</f>
        <v>0</v>
      </c>
      <c r="FM64" s="34" t="e">
        <f aca="false">remarks5(EZ64,FB64,FD64,FF64,FH64,LEFT(EY$5,6),LEFT(FA$5,6),LEFT(FC$5,6),LEFT(FE$5,6),LEFT(FG$5,6))</f>
        <v>#VALUE!</v>
      </c>
      <c r="FN64" s="38" t="e">
        <f aca="false">STATUS(FL64)</f>
        <v>#VALUE!</v>
      </c>
      <c r="FO64" s="36" t="n">
        <f aca="false">((H64+J64+L64+P64+Z64+AB64+AF64+AQ64+AS64+AU64+AW64+AY64+BA64+BL64+BN64+BP64+BR64+EI64+EM64+EO64+EQ64+EZ64+FB64+FD64+FF64+FH64)*3+SUM(R64,AD64)*2+SUM(N64,AH64,BJ64,EK64)*4)/98</f>
        <v>0.0591836734693877</v>
      </c>
      <c r="FP64" s="30" t="s">
        <v>70</v>
      </c>
      <c r="FQ64" s="31" t="n">
        <v>0</v>
      </c>
      <c r="FR64" s="30" t="s">
        <v>70</v>
      </c>
      <c r="FS64" s="31" t="n">
        <v>0</v>
      </c>
      <c r="FT64" s="30" t="s">
        <v>70</v>
      </c>
      <c r="FU64" s="31" t="n">
        <v>0</v>
      </c>
      <c r="FV64" s="30" t="s">
        <v>70</v>
      </c>
      <c r="FW64" s="31" t="n">
        <v>0</v>
      </c>
      <c r="FX64" s="30" t="s">
        <v>70</v>
      </c>
      <c r="FY64" s="31" t="n">
        <v>0</v>
      </c>
      <c r="FZ64" s="32" t="e">
        <f aca="false">IF(GD64="PASS",FP64+FR64+FT64+FV64+FX64,"")</f>
        <v>#VALUE!</v>
      </c>
      <c r="GA64" s="33" t="e">
        <f aca="false">IF(FZ64="","",FZ64/500*100)</f>
        <v>#VALUE!</v>
      </c>
      <c r="GB64" s="32" t="e">
        <f aca="false">IF(GD64="PASS",Ngrade(GA64),"")</f>
        <v>#VALUE!</v>
      </c>
      <c r="GC64" s="33" t="n">
        <f aca="false">ROUND(((FQ64*3)+(FS64*3)+(FU64*3)+(FW64*3)+(FY64*4))/16,2)</f>
        <v>0</v>
      </c>
      <c r="GD64" s="34" t="e">
        <f aca="false">remarks5(FQ64,FS64,FU64,FW64,FY64,LEFT(FP$5,6),LEFT(FR$5,6),LEFT(FT$5,6),LEFT(FV$5,6),LEFT(FX$5,6))</f>
        <v>#VALUE!</v>
      </c>
      <c r="GE64" s="38" t="e">
        <f aca="false">STATUS(GC64)</f>
        <v>#VALUE!</v>
      </c>
      <c r="GF64" s="36" t="n">
        <f aca="false">((H64+J64+L64+P64+Z64+AB64+AF64+AQ64+AS64+AU64+AW64+AY64+BA64+BL64+BN64+BP64+BR64+EI64+EM64+EO64+EQ64+EZ64+FB64+FD64+FF64+FH64+FQ64+FS64+FU64+FW64)*3+SUM(R64,AD64)*2+SUM(N64,AH64,BJ64,EK64,FY64)*4)/114</f>
        <v>0.0508771929824561</v>
      </c>
      <c r="GG64" s="30" t="s">
        <v>70</v>
      </c>
      <c r="GH64" s="31" t="n">
        <v>0</v>
      </c>
      <c r="GI64" s="30" t="s">
        <v>70</v>
      </c>
      <c r="GJ64" s="31" t="n">
        <v>0</v>
      </c>
      <c r="GK64" s="30" t="s">
        <v>70</v>
      </c>
      <c r="GL64" s="31" t="n">
        <v>0</v>
      </c>
      <c r="GM64" s="30" t="s">
        <v>70</v>
      </c>
      <c r="GN64" s="31" t="n">
        <v>0</v>
      </c>
      <c r="GO64" s="30" t="s">
        <v>70</v>
      </c>
      <c r="GP64" s="31" t="n">
        <v>0</v>
      </c>
      <c r="GQ64" s="32" t="e">
        <f aca="false">IF(GU64="PASS",GG64+GI64+GK64+GM64+GO64,"")</f>
        <v>#VALUE!</v>
      </c>
      <c r="GR64" s="33" t="e">
        <f aca="false">IF(GQ64="","",GQ64/500*100)</f>
        <v>#VALUE!</v>
      </c>
      <c r="GS64" s="32" t="e">
        <f aca="false">IF(GU64="PASS",Ngrade(GR64),"")</f>
        <v>#VALUE!</v>
      </c>
      <c r="GT64" s="33" t="n">
        <f aca="false">ROUND(((GH64*3)+(GJ64*3)+(GL64*3)+(GN64*3)+(GP64*6))/18,2)</f>
        <v>0</v>
      </c>
      <c r="GU64" s="34" t="e">
        <f aca="false">remarks5(GH64,GJ64,GL64,GN64,GP64,LEFT(GG$5,6),LEFT(GI$5,6),LEFT(GK$5,6),LEFT(GM$5,6),LEFT(GO$5,6))</f>
        <v>#VALUE!</v>
      </c>
      <c r="GV64" s="38" t="e">
        <f aca="false">STATUS(GT64)</f>
        <v>#VALUE!</v>
      </c>
      <c r="GW64" s="39" t="e">
        <f aca="false">IF(AND(W64="PASS",AM64="PASS",BF64="PASS",BW64="PASS",EV64="PASS",FM64="PASS",GD64="PASS",GU64="PASS"),S64+AI64+BB64+BS64+ER64+FI64+FZ64+GQ64,"")</f>
        <v>#VALUE!</v>
      </c>
      <c r="GX64" s="19" t="e">
        <f aca="false">IF(GW64="","",GW64/4150*100)</f>
        <v>#VALUE!</v>
      </c>
      <c r="GY64" s="39" t="e">
        <f aca="false">IF(HA64="PASS",Ngrade(GX64),"")</f>
        <v>#VALUE!</v>
      </c>
      <c r="GZ64" s="19" t="n">
        <f aca="false">((H64+J64+L64+P64+Z64+AB64+AF64+AQ64+AS64+AU64+AW64+AY64+BA64+BL64+BN64+BP64+BR64+EI64+EM64+EO64+EQ64+EZ64+FB64+FD64+FF64+FH64+FQ64+FS64+FU64+FW64+GH64+GJ64+GL64+GN64)*3+SUM(R64,AD64)*2+SUM(N64,AH64,BJ64,EK64,FY64)*4+SUM(GP64)*6)/132</f>
        <v>0.0439393939393939</v>
      </c>
      <c r="HA64" s="19" t="e">
        <f aca="false">IF(GX64="","FAIL","PASS")</f>
        <v>#VALUE!</v>
      </c>
      <c r="HB64" s="19" t="e">
        <f aca="false">STATUS2008(V64,AO64,BH64,EG64,EX64,FO64,GF64,GZ64)</f>
        <v>#VALUE!</v>
      </c>
      <c r="HC64" s="40" t="s">
        <v>71</v>
      </c>
    </row>
    <row r="65" customFormat="false" ht="21" hidden="false" customHeight="false" outlineLevel="0" collapsed="false">
      <c r="A65" s="43" t="s">
        <v>237</v>
      </c>
      <c r="B65" s="44" t="s">
        <v>238</v>
      </c>
      <c r="C65" s="44" t="s">
        <v>239</v>
      </c>
      <c r="F65" s="42"/>
      <c r="G65" s="30" t="n">
        <v>70</v>
      </c>
      <c r="H65" s="31" t="n">
        <v>2.8</v>
      </c>
      <c r="I65" s="30" t="n">
        <v>63</v>
      </c>
      <c r="J65" s="31" t="n">
        <v>2.2</v>
      </c>
      <c r="K65" s="30" t="n">
        <v>54</v>
      </c>
      <c r="L65" s="31" t="n">
        <v>1.4</v>
      </c>
      <c r="M65" s="30" t="n">
        <v>64</v>
      </c>
      <c r="N65" s="31" t="n">
        <v>2.3</v>
      </c>
      <c r="O65" s="30" t="n">
        <v>67</v>
      </c>
      <c r="P65" s="31" t="n">
        <v>2.5</v>
      </c>
      <c r="Q65" s="30" t="n">
        <v>44</v>
      </c>
      <c r="R65" s="31" t="n">
        <v>4</v>
      </c>
      <c r="S65" s="32" t="e">
        <f aca="false">IF(W65="PASS",G65+I65+K65+M65+O65+Q65,"")</f>
        <v>#VALUE!</v>
      </c>
      <c r="T65" s="33" t="e">
        <f aca="false">IF(S65="","",S65/550*100)</f>
        <v>#VALUE!</v>
      </c>
      <c r="U65" s="32" t="e">
        <f aca="false">IF(W65="PASS",Ngrade(T65),"")</f>
        <v>#VALUE!</v>
      </c>
      <c r="V65" s="33" t="n">
        <f aca="false">ROUND(((H65*3)+(J65*3)+(L65*3)+(N65*4)+(P65*3)+(R65*2))/18,2)</f>
        <v>2.44</v>
      </c>
      <c r="W65" s="34" t="e">
        <f aca="false">remarks5(H65,J65,L65,N65,R65,LEFT(G$5,6),LEFT(I$5,6),LEFT(K$5,6),LEFT(M$5,6),LEFT(Q$5,6))</f>
        <v>#VALUE!</v>
      </c>
      <c r="X65" s="34" t="e">
        <f aca="false">STATUS(V65)</f>
        <v>#VALUE!</v>
      </c>
      <c r="Y65" s="30" t="n">
        <v>80</v>
      </c>
      <c r="Z65" s="31" t="n">
        <v>3.4</v>
      </c>
      <c r="AA65" s="30" t="n">
        <v>75</v>
      </c>
      <c r="AB65" s="31" t="n">
        <v>3.1</v>
      </c>
      <c r="AC65" s="30" t="n">
        <v>68</v>
      </c>
      <c r="AD65" s="31" t="n">
        <v>2.6</v>
      </c>
      <c r="AE65" s="30" t="n">
        <v>85</v>
      </c>
      <c r="AF65" s="31" t="n">
        <v>4</v>
      </c>
      <c r="AG65" s="30" t="n">
        <v>64</v>
      </c>
      <c r="AH65" s="31" t="n">
        <v>2.3</v>
      </c>
      <c r="AI65" s="32" t="e">
        <f aca="false">IF(AM65="PASS",Y65+AA65+AC65+AE65+AG65,"")</f>
        <v>#VALUE!</v>
      </c>
      <c r="AJ65" s="33" t="e">
        <f aca="false">IF(AI65="","",AI65/500*100)</f>
        <v>#VALUE!</v>
      </c>
      <c r="AK65" s="33" t="e">
        <f aca="false">IF(AM65="PASS",Ngrade(AJ65),"")</f>
        <v>#VALUE!</v>
      </c>
      <c r="AL65" s="33" t="n">
        <f aca="false">ROUND(((Z65*3)+(AB65*3)+(AD65*2)+(AF65*3)+(AH65*4))/15,2)</f>
        <v>3.06</v>
      </c>
      <c r="AM65" s="35" t="e">
        <f aca="false">remarks5(Z65,AB65,AD65,AF65,AH65,LEFT(Y$5,6),LEFT(AA$5,6),LEFT(AC$5,6),LEFT(AE$5,6),LEFT(AG$5,6))</f>
        <v>#VALUE!</v>
      </c>
      <c r="AN65" s="35" t="e">
        <f aca="false">STATUS(AL65)</f>
        <v>#VALUE!</v>
      </c>
      <c r="AO65" s="36" t="n">
        <f aca="false">(SUM(H65,J65,L65,P65,Z65,AB65,AF65)*3+SUM(N65,AH65)*4+SUM(R65,AD65)*2)/33</f>
        <v>2.72121212121212</v>
      </c>
      <c r="AP65" s="30" t="n">
        <v>70</v>
      </c>
      <c r="AQ65" s="31" t="n">
        <v>2.8</v>
      </c>
      <c r="AR65" s="30" t="n">
        <v>71</v>
      </c>
      <c r="AS65" s="31" t="n">
        <v>2.8</v>
      </c>
      <c r="AT65" s="30" t="n">
        <v>68</v>
      </c>
      <c r="AU65" s="31" t="n">
        <v>2.6</v>
      </c>
      <c r="AV65" s="30" t="n">
        <v>88</v>
      </c>
      <c r="AW65" s="31" t="n">
        <v>4</v>
      </c>
      <c r="AX65" s="30" t="n">
        <v>90</v>
      </c>
      <c r="AY65" s="31" t="n">
        <v>4</v>
      </c>
      <c r="AZ65" s="30" t="n">
        <v>71</v>
      </c>
      <c r="BA65" s="31" t="n">
        <v>2.8</v>
      </c>
      <c r="BB65" s="32" t="e">
        <f aca="false">IF(BF65="PASS",AP65+AR65+AT65+AV65++AX65+AZ65,"")</f>
        <v>#VALUE!</v>
      </c>
      <c r="BC65" s="33" t="e">
        <f aca="false">IF(BB65="","",BB65/600*100)</f>
        <v>#VALUE!</v>
      </c>
      <c r="BD65" s="32" t="e">
        <f aca="false">IF(BF65="PASS",Ngrade(BC65),"")</f>
        <v>#VALUE!</v>
      </c>
      <c r="BE65" s="33" t="n">
        <f aca="false">ROUND(((AQ65*3)+(AS65*3)+(AU65*3)+(AW65*3)+(AY65*3)+(BA65*3))/18,2)</f>
        <v>3.17</v>
      </c>
      <c r="BF65" s="34" t="e">
        <f aca="false">remarks6($AQ65,$AS65,$AU65,$AW65,$AY65,$BA65,LEFT($AP$5,6),LEFT($AR$5,6),LEFT($AT$5,6),LEFT($AV$5,6),LEFT($AX$5,6),LEFT($AZ$5,6))</f>
        <v>#VALUE!</v>
      </c>
      <c r="BG65" s="34" t="e">
        <f aca="false">STATUS(BE65)</f>
        <v>#VALUE!</v>
      </c>
      <c r="BH65" s="36" t="n">
        <f aca="false">(SUM(H65,J65,L65,P65,Z65,AB65,AF65,AQ65,AS65,AU65,AW65,AY65,BA65)*3+SUM(N65,AH65)*4+SUM(R65,AD65)*2)/51</f>
        <v>2.87843137254902</v>
      </c>
      <c r="BI65" s="30" t="n">
        <v>94</v>
      </c>
      <c r="BJ65" s="31" t="n">
        <v>4</v>
      </c>
      <c r="BK65" s="30" t="n">
        <v>74</v>
      </c>
      <c r="BL65" s="31" t="n">
        <v>3</v>
      </c>
      <c r="BM65" s="30" t="n">
        <v>82</v>
      </c>
      <c r="BN65" s="31" t="n">
        <v>3.6</v>
      </c>
      <c r="BO65" s="30" t="n">
        <v>89</v>
      </c>
      <c r="BP65" s="31" t="n">
        <v>4</v>
      </c>
      <c r="BQ65" s="30" t="n">
        <v>82</v>
      </c>
      <c r="BR65" s="31" t="n">
        <v>3.6</v>
      </c>
      <c r="BS65" s="32" t="e">
        <f aca="false">IF(BW65="PASS",BI65+BK65+BM65+BO65+BQ65,"")</f>
        <v>#VALUE!</v>
      </c>
      <c r="BT65" s="33" t="e">
        <f aca="false">IF(BS65="","",BS65/500*100)</f>
        <v>#VALUE!</v>
      </c>
      <c r="BU65" s="32" t="e">
        <f aca="false">IF(BW65="PASS",Ngrade(BT65),"")</f>
        <v>#VALUE!</v>
      </c>
      <c r="BV65" s="33" t="n">
        <f aca="false">ROUND(((BJ65*4)+(BL65*3)+(BN65*3)+(BP65*3)+(BR65*3))/16,2)</f>
        <v>3.66</v>
      </c>
      <c r="BW65" s="34" t="e">
        <f aca="false">remarks5(BJ65,BL65,BN65,BP65,BR65,LEFT(BI$5,6),LEFT(BK$5,6),LEFT(BM$5,6),LEFT(BO$5,6),LEFT(BQ$5,6))</f>
        <v>#VALUE!</v>
      </c>
      <c r="BX65" s="30"/>
      <c r="BY65" s="31"/>
      <c r="BZ65" s="30"/>
      <c r="CA65" s="31"/>
      <c r="CB65" s="30"/>
      <c r="CC65" s="31"/>
      <c r="CD65" s="30"/>
      <c r="CE65" s="31"/>
      <c r="CF65" s="30"/>
      <c r="CG65" s="31"/>
      <c r="CH65" s="30"/>
      <c r="CI65" s="31"/>
      <c r="CJ65" s="32" t="e">
        <f aca="false">IF(CN65="PASS",BX65+BZ65+CB65+CD65+CF65+CH65,"")</f>
        <v>#REF!</v>
      </c>
      <c r="CK65" s="37" t="e">
        <f aca="false">IF(CJ65="","",CJ65/600*100)</f>
        <v>#REF!</v>
      </c>
      <c r="CL65" s="32" t="e">
        <f aca="false">IF(CN65="PASS",Ngrade(CK65),"")</f>
        <v>#REF!</v>
      </c>
      <c r="CM65" s="33" t="e">
        <f aca="false">IF(CJ65="","",((BY65)*3+(CA65)*3+(CC65)*3+(CE65)*3+(CG65)*3+(CI65)*3)/18)</f>
        <v>#REF!</v>
      </c>
      <c r="CN65" s="34" t="e">
        <f aca="false">remarks6(BY65,CA65,CC65,CE65,CG65,CI65,LEFT($G$5,6),LEFT($I$5,6),LEFT($K$5,6),LEFT($M$5,6),LEFT($O$5,6),LEFT(#REF!,6))</f>
        <v>#REF!</v>
      </c>
      <c r="CO65" s="30"/>
      <c r="CP65" s="31"/>
      <c r="CQ65" s="30"/>
      <c r="CR65" s="31"/>
      <c r="CS65" s="30"/>
      <c r="CT65" s="31"/>
      <c r="CU65" s="30"/>
      <c r="CV65" s="31"/>
      <c r="CW65" s="30"/>
      <c r="CX65" s="31"/>
      <c r="CY65" s="32" t="e">
        <f aca="false">IF(DC65="PASS",CO65+CQ65+CS65+CU65+CW65,"")</f>
        <v>#VALUE!</v>
      </c>
      <c r="CZ65" s="37" t="e">
        <f aca="false">IF(CY65="","",CY65/500*100)</f>
        <v>#VALUE!</v>
      </c>
      <c r="DA65" s="32" t="e">
        <f aca="false">IF(DC65="PASS",Ngrade(CZ65),"")</f>
        <v>#VALUE!</v>
      </c>
      <c r="DB65" s="33" t="e">
        <f aca="false">IF(CY65="","",((CP65)*3+(CR65)*3+(CT65)*3+(CV65)*3+(CX65)*3)/15)</f>
        <v>#VALUE!</v>
      </c>
      <c r="DC65" s="34" t="e">
        <f aca="false">remarks5(CP65,CR65,CT65,CV65,CX65,LEFT(CO$5,6),LEFT(CQ$5,6),LEFT(CS$5,6),LEFT(CU$5,6),LEFT(CW$5,6))</f>
        <v>#VALUE!</v>
      </c>
      <c r="DD65" s="30"/>
      <c r="DE65" s="31"/>
      <c r="DF65" s="30"/>
      <c r="DG65" s="31"/>
      <c r="DH65" s="30"/>
      <c r="DI65" s="31"/>
      <c r="DJ65" s="30"/>
      <c r="DK65" s="31"/>
      <c r="DL65" s="32" t="e">
        <f aca="false">IF(DP65="PASS",DD65+DF65+DH65+DJ65,"")</f>
        <v>#VALUE!</v>
      </c>
      <c r="DM65" s="37" t="e">
        <f aca="false">IF(DL65="","",DL65/400*100)</f>
        <v>#VALUE!</v>
      </c>
      <c r="DN65" s="32" t="e">
        <f aca="false">IF(DP65="PASS",Ngrade(DM65),"")</f>
        <v>#VALUE!</v>
      </c>
      <c r="DO65" s="33" t="e">
        <f aca="false">IF(DL65="","",((DE65)*3+(DG65)*3+(DI65)*3+(DK65)*3)/12)</f>
        <v>#VALUE!</v>
      </c>
      <c r="DP65" s="34" t="e">
        <f aca="false">remark4(DE65,DG65,DI65,DK65,LEFT(DD$5,6),LEFT(DF$5,6),LEFT(DH$5,6),LEFT(DJ$5,6))</f>
        <v>#VALUE!</v>
      </c>
      <c r="DQ65" s="30"/>
      <c r="DR65" s="31"/>
      <c r="DS65" s="30"/>
      <c r="DT65" s="31"/>
      <c r="DU65" s="30"/>
      <c r="DV65" s="31"/>
      <c r="DW65" s="30"/>
      <c r="DX65" s="31"/>
      <c r="DY65" s="30"/>
      <c r="DZ65" s="31"/>
      <c r="EA65" s="32" t="e">
        <f aca="false">IF(EE65="PASS",DQ65+DS65+DU65+DW65+DY65,"")</f>
        <v>#VALUE!</v>
      </c>
      <c r="EB65" s="37" t="e">
        <f aca="false">IF(EA65="","",EA65/500*100)</f>
        <v>#VALUE!</v>
      </c>
      <c r="EC65" s="32" t="e">
        <f aca="false">IF(EE65="PASS",Ngrade(EB65),"")</f>
        <v>#VALUE!</v>
      </c>
      <c r="ED65" s="33" t="e">
        <f aca="false">IF(EA65="","",((DR65)*3+(DT65)*3+(DV65)*3+(DX65)*3+(DZ65)*6)/18)</f>
        <v>#VALUE!</v>
      </c>
      <c r="EE65" s="34" t="e">
        <f aca="false">remarks5(DR65,DT65,DV65,DX65,DZ65,LEFT(DQ$5,6),LEFT(DS$5,6),LEFT(DU$5,6),LEFT(DW$5,6),LEFT(DY$5,6))</f>
        <v>#VALUE!</v>
      </c>
      <c r="EF65" s="34" t="e">
        <f aca="false">STATUS(BV65)</f>
        <v>#VALUE!</v>
      </c>
      <c r="EG65" s="36" t="n">
        <f aca="false">(SUM(H65,J65,L65,P65,Z65,AB65,AF65,AQ65,AS65,AU65,AW65,AY65,BA65,BL65,BN65,BP65,BR65)*3+SUM(N65,AH65,BJ65)*4+SUM(R65,AD65)*2)/67</f>
        <v>3.06567164179104</v>
      </c>
      <c r="EH65" s="30" t="n">
        <v>90</v>
      </c>
      <c r="EI65" s="31" t="n">
        <v>4</v>
      </c>
      <c r="EJ65" s="30" t="n">
        <v>66</v>
      </c>
      <c r="EK65" s="31" t="n">
        <v>2.4</v>
      </c>
      <c r="EL65" s="30" t="n">
        <v>67</v>
      </c>
      <c r="EM65" s="31" t="n">
        <v>2.5</v>
      </c>
      <c r="EN65" s="30" t="n">
        <v>80</v>
      </c>
      <c r="EO65" s="31" t="n">
        <v>3.4</v>
      </c>
      <c r="EP65" s="30" t="n">
        <v>77</v>
      </c>
      <c r="EQ65" s="31" t="n">
        <v>3.2</v>
      </c>
      <c r="ER65" s="32" t="e">
        <f aca="false">IF(EV65="PASS",EH65+EJ65+EL65+EN65+EP65,"")</f>
        <v>#VALUE!</v>
      </c>
      <c r="ES65" s="33" t="e">
        <f aca="false">IF(ER65="","",ER65/500*100)</f>
        <v>#VALUE!</v>
      </c>
      <c r="ET65" s="32" t="e">
        <f aca="false">IF(EV65="PASS",Ngrade(ES65),"")</f>
        <v>#VALUE!</v>
      </c>
      <c r="EU65" s="33" t="n">
        <f aca="false">ROUND(((EI65*3)+(EK65*4)+(EM65*3)+(EO65*3)+(EQ65*3))/16,2)</f>
        <v>3.06</v>
      </c>
      <c r="EV65" s="34" t="e">
        <f aca="false">remarks5(EI65,EK65,EM65,EO65,EQ65,LEFT(EH$5,6),LEFT(EJ$5,6),LEFT(EL$5,6),LEFT(EN$5,6),LEFT(EP$5,6))</f>
        <v>#VALUE!</v>
      </c>
      <c r="EW65" s="38" t="e">
        <f aca="false">STATUS(EU65)</f>
        <v>#VALUE!</v>
      </c>
      <c r="EX65" s="36" t="n">
        <f aca="false">((H65+J65+L65+P65+Z65+AB65+AF65+AQ65+AS65+AU65+AW65+AY65+BA65+BL65+BN65+BP65+BR65+EI65+EM65+EO65+EQ65)*3+SUM(R65,AD65)*2+SUM(N65,AH65,BJ65,EK65)*4)/83</f>
        <v>3.06385542168675</v>
      </c>
      <c r="EY65" s="30" t="n">
        <v>90</v>
      </c>
      <c r="EZ65" s="31" t="n">
        <v>4</v>
      </c>
      <c r="FA65" s="30" t="n">
        <v>85</v>
      </c>
      <c r="FB65" s="31" t="n">
        <v>4</v>
      </c>
      <c r="FC65" s="30" t="n">
        <v>86</v>
      </c>
      <c r="FD65" s="31" t="n">
        <v>4</v>
      </c>
      <c r="FE65" s="30" t="n">
        <v>70</v>
      </c>
      <c r="FF65" s="31" t="n">
        <v>2.8</v>
      </c>
      <c r="FG65" s="30" t="n">
        <v>66</v>
      </c>
      <c r="FH65" s="31" t="n">
        <v>2.4</v>
      </c>
      <c r="FI65" s="32" t="e">
        <f aca="false">IF(FM65="PASS",EY65+FA65+FC65+FE65+FG65,"")</f>
        <v>#VALUE!</v>
      </c>
      <c r="FJ65" s="33" t="e">
        <f aca="false">IF(FI65="","",FI65/500*100)</f>
        <v>#VALUE!</v>
      </c>
      <c r="FK65" s="32" t="e">
        <f aca="false">IF(FM65="PASS",Ngrade(FJ65),"")</f>
        <v>#VALUE!</v>
      </c>
      <c r="FL65" s="33" t="n">
        <f aca="false">ROUND(((EZ65*3)+(FB65*3)+(FD65*3)+(FF65*3)+(FH65*3))/15,2)</f>
        <v>3.44</v>
      </c>
      <c r="FM65" s="34" t="e">
        <f aca="false">remarks5(EZ65,FB65,FD65,FF65,FH65,LEFT(EY$5,6),LEFT(FA$5,6),LEFT(FC$5,6),LEFT(FE$5,6),LEFT(FG$5,6))</f>
        <v>#VALUE!</v>
      </c>
      <c r="FN65" s="38" t="e">
        <f aca="false">STATUS(FL65)</f>
        <v>#VALUE!</v>
      </c>
      <c r="FO65" s="36" t="n">
        <f aca="false">((H65+J65+L65+P65+Z65+AB65+AF65+AQ65+AS65+AU65+AW65+AY65+BA65+BL65+BN65+BP65+BR65+EI65+EM65+EO65+EQ65+EZ65+FB65+FD65+FF65+FH65)*3+SUM(R65,AD65)*2+SUM(N65,AH65,BJ65,EK65)*4)/98</f>
        <v>3.12142857142857</v>
      </c>
      <c r="FP65" s="30" t="n">
        <v>80</v>
      </c>
      <c r="FQ65" s="31" t="n">
        <v>3.4</v>
      </c>
      <c r="FR65" s="30" t="n">
        <v>70</v>
      </c>
      <c r="FS65" s="31" t="n">
        <v>2.8</v>
      </c>
      <c r="FT65" s="30" t="n">
        <v>75</v>
      </c>
      <c r="FU65" s="31" t="n">
        <v>3.1</v>
      </c>
      <c r="FV65" s="30" t="n">
        <v>60</v>
      </c>
      <c r="FW65" s="31" t="n">
        <v>2</v>
      </c>
      <c r="FX65" s="30" t="n">
        <v>52</v>
      </c>
      <c r="FY65" s="31" t="n">
        <v>1.2</v>
      </c>
      <c r="FZ65" s="32" t="e">
        <f aca="false">IF(GD65="PASS",FP65+FR65+FT65+FV65+FX65,"")</f>
        <v>#VALUE!</v>
      </c>
      <c r="GA65" s="33" t="e">
        <f aca="false">IF(FZ65="","",FZ65/500*100)</f>
        <v>#VALUE!</v>
      </c>
      <c r="GB65" s="32" t="e">
        <f aca="false">IF(GD65="PASS",Ngrade(GA65),"")</f>
        <v>#VALUE!</v>
      </c>
      <c r="GC65" s="33" t="n">
        <f aca="false">ROUND(((FQ65*3)+(FS65*3)+(FU65*3)+(FW65*3)+(FY65*4))/16,2)</f>
        <v>2.42</v>
      </c>
      <c r="GD65" s="34" t="e">
        <f aca="false">remarks5(FQ65,FS65,FU65,FW65,FY65,LEFT(FP$5,6),LEFT(FR$5,6),LEFT(FT$5,6),LEFT(FV$5,6),LEFT(FX$5,6))</f>
        <v>#VALUE!</v>
      </c>
      <c r="GE65" s="38" t="e">
        <f aca="false">STATUS(GC65)</f>
        <v>#VALUE!</v>
      </c>
      <c r="GF65" s="36" t="n">
        <f aca="false">((H65+J65+L65+P65+Z65+AB65+AF65+AQ65+AS65+AU65+AW65+AY65+BA65+BL65+BN65+BP65+BR65+EI65+EM65+EO65+EQ65+EZ65+FB65+FD65+FF65+FH65+FQ65+FS65+FU65+FW65)*3+SUM(R65,AD65)*2+SUM(N65,AH65,BJ65,EK65,FY65)*4)/114</f>
        <v>3.02280701754386</v>
      </c>
      <c r="GG65" s="30" t="n">
        <v>71</v>
      </c>
      <c r="GH65" s="31" t="n">
        <v>2.8</v>
      </c>
      <c r="GI65" s="30" t="n">
        <v>70</v>
      </c>
      <c r="GJ65" s="31" t="n">
        <v>2.8</v>
      </c>
      <c r="GK65" s="30" t="n">
        <v>63</v>
      </c>
      <c r="GL65" s="31" t="n">
        <v>2.2</v>
      </c>
      <c r="GM65" s="30" t="n">
        <v>52</v>
      </c>
      <c r="GN65" s="31" t="n">
        <v>1.2</v>
      </c>
      <c r="GO65" s="30" t="n">
        <v>65</v>
      </c>
      <c r="GP65" s="31" t="n">
        <v>2.4</v>
      </c>
      <c r="GQ65" s="32" t="e">
        <f aca="false">IF(GU65="PASS",GG65+GI65+GK65+GM65+GO65,"")</f>
        <v>#VALUE!</v>
      </c>
      <c r="GR65" s="33" t="e">
        <f aca="false">IF(GQ65="","",GQ65/500*100)</f>
        <v>#VALUE!</v>
      </c>
      <c r="GS65" s="32" t="e">
        <f aca="false">IF(GU65="PASS",Ngrade(GR65),"")</f>
        <v>#VALUE!</v>
      </c>
      <c r="GT65" s="33" t="n">
        <f aca="false">ROUND(((GH65*3)+(GJ65*3)+(GL65*3)+(GN65*3)+(GP65*6))/18,2)</f>
        <v>2.3</v>
      </c>
      <c r="GU65" s="34" t="e">
        <f aca="false">remarks5(GH65,GJ65,GL65,GN65,GP65,LEFT(GG$5,6),LEFT(GI$5,6),LEFT(GK$5,6),LEFT(GM$5,6),LEFT(GO$5,6))</f>
        <v>#VALUE!</v>
      </c>
      <c r="GV65" s="38" t="e">
        <f aca="false">STATUS(GT65)</f>
        <v>#VALUE!</v>
      </c>
      <c r="GW65" s="39" t="e">
        <f aca="false">IF(AND(W65="PASS",AM65="PASS",BF65="PASS",BW65="PASS",EV65="PASS",FM65="PASS",GD65="PASS",GU65="PASS"),S65+AI65+BB65+BS65+ER65+FI65+FZ65+GQ65,"")</f>
        <v>#VALUE!</v>
      </c>
      <c r="GX65" s="19" t="e">
        <f aca="false">IF(GW65="","",GW65/4150*100)</f>
        <v>#VALUE!</v>
      </c>
      <c r="GY65" s="39" t="e">
        <f aca="false">IF(HA65="PASS",Ngrade(GX65),"")</f>
        <v>#VALUE!</v>
      </c>
      <c r="GZ65" s="19" t="n">
        <f aca="false">((H65+J65+L65+P65+Z65+AB65+AF65+AQ65+AS65+AU65+AW65+AY65+BA65+BL65+BN65+BP65+BR65+EI65+EM65+EO65+EQ65+EZ65+FB65+FD65+FF65+FH65+FQ65+FS65+FU65+FW65+GH65+GJ65+GL65+GN65)*3+SUM(R65,AD65)*2+SUM(N65,AH65,BJ65,EK65,FY65)*4+SUM(GP65)*6)/132</f>
        <v>2.92424242424242</v>
      </c>
      <c r="HA65" s="19" t="e">
        <f aca="false">IF(GX65="","FAIL","PASS")</f>
        <v>#VALUE!</v>
      </c>
      <c r="HB65" s="19" t="e">
        <f aca="false">STATUS2008(V65,AO65,BH65,EG65,EX65,FO65,GF65,GZ65)</f>
        <v>#VALUE!</v>
      </c>
      <c r="HC65" s="49"/>
    </row>
    <row r="66" customFormat="false" ht="21" hidden="false" customHeight="false" outlineLevel="0" collapsed="false">
      <c r="A66" s="45" t="s">
        <v>240</v>
      </c>
      <c r="B66" s="46" t="s">
        <v>241</v>
      </c>
      <c r="C66" s="46" t="s">
        <v>242</v>
      </c>
      <c r="F66" s="42"/>
      <c r="G66" s="30" t="n">
        <v>90</v>
      </c>
      <c r="H66" s="31" t="n">
        <v>4</v>
      </c>
      <c r="I66" s="30" t="n">
        <v>95</v>
      </c>
      <c r="J66" s="31" t="n">
        <v>4</v>
      </c>
      <c r="K66" s="30" t="n">
        <v>69</v>
      </c>
      <c r="L66" s="31" t="n">
        <v>2.7</v>
      </c>
      <c r="M66" s="30" t="n">
        <v>82</v>
      </c>
      <c r="N66" s="31" t="n">
        <v>3.6</v>
      </c>
      <c r="O66" s="30" t="n">
        <v>73</v>
      </c>
      <c r="P66" s="31" t="n">
        <v>2.9</v>
      </c>
      <c r="Q66" s="30" t="n">
        <v>45</v>
      </c>
      <c r="R66" s="31" t="n">
        <v>4</v>
      </c>
      <c r="S66" s="32" t="e">
        <f aca="false">IF(W66="PASS",G66+I66+K66+M66+O66+Q66,"")</f>
        <v>#VALUE!</v>
      </c>
      <c r="T66" s="33" t="e">
        <f aca="false">IF(S66="","",S66/550*100)</f>
        <v>#VALUE!</v>
      </c>
      <c r="U66" s="32" t="e">
        <f aca="false">IF(W66="PASS",Ngrade(T66),"")</f>
        <v>#VALUE!</v>
      </c>
      <c r="V66" s="33" t="n">
        <f aca="false">ROUND(((H66*3)+(J66*3)+(L66*3)+(N66*4)+(P66*3)+(R66*2))/18,2)</f>
        <v>3.51</v>
      </c>
      <c r="W66" s="34" t="e">
        <f aca="false">remarks5(H66,J66,L66,N66,R66,LEFT(G$5,6),LEFT(I$5,6),LEFT(K$5,6),LEFT(M$5,6),LEFT(Q$5,6))</f>
        <v>#VALUE!</v>
      </c>
      <c r="X66" s="34" t="e">
        <f aca="false">STATUS(V66)</f>
        <v>#VALUE!</v>
      </c>
      <c r="Y66" s="30" t="n">
        <v>65</v>
      </c>
      <c r="Z66" s="31" t="n">
        <v>2.4</v>
      </c>
      <c r="AA66" s="30" t="n">
        <v>78</v>
      </c>
      <c r="AB66" s="31" t="n">
        <v>3.2</v>
      </c>
      <c r="AC66" s="30" t="n">
        <v>63</v>
      </c>
      <c r="AD66" s="31" t="n">
        <v>2.2</v>
      </c>
      <c r="AE66" s="30" t="n">
        <v>90</v>
      </c>
      <c r="AF66" s="31" t="n">
        <v>4</v>
      </c>
      <c r="AG66" s="30" t="n">
        <v>70</v>
      </c>
      <c r="AH66" s="31" t="n">
        <v>2.8</v>
      </c>
      <c r="AI66" s="32" t="e">
        <f aca="false">IF(AM66="PASS",Y66+AA66+AC66+AE66+AG66,"")</f>
        <v>#VALUE!</v>
      </c>
      <c r="AJ66" s="33" t="e">
        <f aca="false">IF(AI66="","",AI66/500*100)</f>
        <v>#VALUE!</v>
      </c>
      <c r="AK66" s="33" t="e">
        <f aca="false">IF(AM66="PASS",Ngrade(AJ66),"")</f>
        <v>#VALUE!</v>
      </c>
      <c r="AL66" s="33" t="n">
        <f aca="false">ROUND(((Z66*3)+(AB66*3)+(AD66*2)+(AF66*3)+(AH66*4))/15,2)</f>
        <v>2.96</v>
      </c>
      <c r="AM66" s="35" t="e">
        <f aca="false">remarks5(Z66,AB66,AD66,AF66,AH66,LEFT(Y$5,6),LEFT(AA$5,6),LEFT(AC$5,6),LEFT(AE$5,6),LEFT(AG$5,6))</f>
        <v>#VALUE!</v>
      </c>
      <c r="AN66" s="35" t="e">
        <f aca="false">STATUS(AL66)</f>
        <v>#VALUE!</v>
      </c>
      <c r="AO66" s="36" t="n">
        <f aca="false">(SUM(H66,J66,L66,P66,Z66,AB66,AF66)*3+SUM(N66,AH66)*4+SUM(R66,AD66)*2)/33</f>
        <v>3.26060606060606</v>
      </c>
      <c r="AP66" s="30" t="n">
        <v>90</v>
      </c>
      <c r="AQ66" s="31" t="n">
        <v>4</v>
      </c>
      <c r="AR66" s="30" t="n">
        <v>94</v>
      </c>
      <c r="AS66" s="31" t="n">
        <v>4</v>
      </c>
      <c r="AT66" s="30" t="n">
        <v>69</v>
      </c>
      <c r="AU66" s="31" t="n">
        <v>2.7</v>
      </c>
      <c r="AV66" s="30" t="n">
        <v>96</v>
      </c>
      <c r="AW66" s="31" t="n">
        <v>4</v>
      </c>
      <c r="AX66" s="30" t="n">
        <v>96</v>
      </c>
      <c r="AY66" s="31" t="n">
        <v>4</v>
      </c>
      <c r="AZ66" s="30" t="n">
        <v>86</v>
      </c>
      <c r="BA66" s="31" t="n">
        <v>4</v>
      </c>
      <c r="BB66" s="32" t="e">
        <f aca="false">IF(BF66="PASS",AP66+AR66+AT66+AV66++AX66+AZ66,"")</f>
        <v>#VALUE!</v>
      </c>
      <c r="BC66" s="33" t="e">
        <f aca="false">IF(BB66="","",BB66/600*100)</f>
        <v>#VALUE!</v>
      </c>
      <c r="BD66" s="32" t="e">
        <f aca="false">IF(BF66="PASS",Ngrade(BC66),"")</f>
        <v>#VALUE!</v>
      </c>
      <c r="BE66" s="33" t="n">
        <f aca="false">ROUND(((AQ66*3)+(AS66*3)+(AU66*3)+(AW66*3)+(AY66*3)+(BA66*3))/18,2)</f>
        <v>3.78</v>
      </c>
      <c r="BF66" s="34" t="e">
        <f aca="false">remarks6($AQ66,$AS66,$AU66,$AW66,$AY66,$BA66,LEFT($AP$5,6),LEFT($AR$5,6),LEFT($AT$5,6),LEFT($AV$5,6),LEFT($AX$5,6),LEFT($AZ$5,6))</f>
        <v>#VALUE!</v>
      </c>
      <c r="BG66" s="34" t="e">
        <f aca="false">STATUS(BE66)</f>
        <v>#VALUE!</v>
      </c>
      <c r="BH66" s="36" t="n">
        <f aca="false">(SUM(H66,J66,L66,P66,Z66,AB66,AF66,AQ66,AS66,AU66,AW66,AY66,BA66)*3+SUM(N66,AH66)*4+SUM(R66,AD66)*2)/51</f>
        <v>3.44509803921569</v>
      </c>
      <c r="BI66" s="30" t="n">
        <v>98</v>
      </c>
      <c r="BJ66" s="31" t="n">
        <v>4</v>
      </c>
      <c r="BK66" s="30" t="n">
        <v>82</v>
      </c>
      <c r="BL66" s="31" t="n">
        <v>3.6</v>
      </c>
      <c r="BM66" s="30" t="n">
        <v>93</v>
      </c>
      <c r="BN66" s="31" t="n">
        <v>4</v>
      </c>
      <c r="BO66" s="30" t="n">
        <v>95</v>
      </c>
      <c r="BP66" s="31" t="n">
        <v>4</v>
      </c>
      <c r="BQ66" s="30" t="n">
        <v>98</v>
      </c>
      <c r="BR66" s="31" t="n">
        <v>4</v>
      </c>
      <c r="BS66" s="32" t="e">
        <f aca="false">IF(BW66="PASS",BI66+BK66+BM66+BO66+BQ66,"")</f>
        <v>#VALUE!</v>
      </c>
      <c r="BT66" s="33" t="e">
        <f aca="false">IF(BS66="","",BS66/500*100)</f>
        <v>#VALUE!</v>
      </c>
      <c r="BU66" s="32" t="e">
        <f aca="false">IF(BW66="PASS",Ngrade(BT66),"")</f>
        <v>#VALUE!</v>
      </c>
      <c r="BV66" s="33" t="n">
        <f aca="false">ROUND(((BJ66*4)+(BL66*3)+(BN66*3)+(BP66*3)+(BR66*3))/16,2)</f>
        <v>3.93</v>
      </c>
      <c r="BW66" s="34" t="e">
        <f aca="false">remarks5(BJ66,BL66,BN66,BP66,BR66,LEFT(BI$5,6),LEFT(BK$5,6),LEFT(BM$5,6),LEFT(BO$5,6),LEFT(BQ$5,6))</f>
        <v>#VALUE!</v>
      </c>
      <c r="BX66" s="30"/>
      <c r="BY66" s="31"/>
      <c r="BZ66" s="30"/>
      <c r="CA66" s="31"/>
      <c r="CB66" s="30"/>
      <c r="CC66" s="31"/>
      <c r="CD66" s="30"/>
      <c r="CE66" s="31"/>
      <c r="CF66" s="30"/>
      <c r="CG66" s="31"/>
      <c r="CH66" s="30"/>
      <c r="CI66" s="31"/>
      <c r="CJ66" s="32" t="e">
        <f aca="false">IF(CN66="PASS",BX66+BZ66+CB66+CD66+CF66+CH66,"")</f>
        <v>#REF!</v>
      </c>
      <c r="CK66" s="37" t="e">
        <f aca="false">IF(CJ66="","",CJ66/600*100)</f>
        <v>#REF!</v>
      </c>
      <c r="CL66" s="32" t="e">
        <f aca="false">IF(CN66="PASS",Ngrade(CK66),"")</f>
        <v>#REF!</v>
      </c>
      <c r="CM66" s="33" t="e">
        <f aca="false">IF(CJ66="","",((BY66)*3+(CA66)*3+(CC66)*3+(CE66)*3+(CG66)*3+(CI66)*3)/18)</f>
        <v>#REF!</v>
      </c>
      <c r="CN66" s="34" t="e">
        <f aca="false">remarks6(BY66,CA66,CC66,CE66,CG66,CI66,LEFT($G$5,6),LEFT($I$5,6),LEFT($K$5,6),LEFT($M$5,6),LEFT($O$5,6),LEFT(#REF!,6))</f>
        <v>#REF!</v>
      </c>
      <c r="CO66" s="30"/>
      <c r="CP66" s="31"/>
      <c r="CQ66" s="30"/>
      <c r="CR66" s="31"/>
      <c r="CS66" s="30"/>
      <c r="CT66" s="31"/>
      <c r="CU66" s="30"/>
      <c r="CV66" s="31"/>
      <c r="CW66" s="30"/>
      <c r="CX66" s="31"/>
      <c r="CY66" s="32" t="e">
        <f aca="false">IF(DC66="PASS",CO66+CQ66+CS66+CU66+CW66,"")</f>
        <v>#VALUE!</v>
      </c>
      <c r="CZ66" s="37" t="e">
        <f aca="false">IF(CY66="","",CY66/500*100)</f>
        <v>#VALUE!</v>
      </c>
      <c r="DA66" s="32" t="e">
        <f aca="false">IF(DC66="PASS",Ngrade(CZ66),"")</f>
        <v>#VALUE!</v>
      </c>
      <c r="DB66" s="33" t="e">
        <f aca="false">IF(CY66="","",((CP66)*3+(CR66)*3+(CT66)*3+(CV66)*3+(CX66)*3)/15)</f>
        <v>#VALUE!</v>
      </c>
      <c r="DC66" s="34" t="e">
        <f aca="false">remarks5(CP66,CR66,CT66,CV66,CX66,LEFT(CO$5,6),LEFT(CQ$5,6),LEFT(CS$5,6),LEFT(CU$5,6),LEFT(CW$5,6))</f>
        <v>#VALUE!</v>
      </c>
      <c r="DD66" s="30"/>
      <c r="DE66" s="31"/>
      <c r="DF66" s="30"/>
      <c r="DG66" s="31"/>
      <c r="DH66" s="30"/>
      <c r="DI66" s="31"/>
      <c r="DJ66" s="30"/>
      <c r="DK66" s="31"/>
      <c r="DL66" s="32" t="e">
        <f aca="false">IF(DP66="PASS",DD66+DF66+DH66+DJ66,"")</f>
        <v>#VALUE!</v>
      </c>
      <c r="DM66" s="37" t="e">
        <f aca="false">IF(DL66="","",DL66/400*100)</f>
        <v>#VALUE!</v>
      </c>
      <c r="DN66" s="32" t="e">
        <f aca="false">IF(DP66="PASS",Ngrade(DM66),"")</f>
        <v>#VALUE!</v>
      </c>
      <c r="DO66" s="33" t="e">
        <f aca="false">IF(DL66="","",((DE66)*3+(DG66)*3+(DI66)*3+(DK66)*3)/12)</f>
        <v>#VALUE!</v>
      </c>
      <c r="DP66" s="34" t="e">
        <f aca="false">remark4(DE66,DG66,DI66,DK66,LEFT(DD$5,6),LEFT(DF$5,6),LEFT(DH$5,6),LEFT(DJ$5,6))</f>
        <v>#VALUE!</v>
      </c>
      <c r="DQ66" s="30"/>
      <c r="DR66" s="31"/>
      <c r="DS66" s="30"/>
      <c r="DT66" s="31"/>
      <c r="DU66" s="30"/>
      <c r="DV66" s="31"/>
      <c r="DW66" s="30"/>
      <c r="DX66" s="31"/>
      <c r="DY66" s="30"/>
      <c r="DZ66" s="31"/>
      <c r="EA66" s="32" t="e">
        <f aca="false">IF(EE66="PASS",DQ66+DS66+DU66+DW66+DY66,"")</f>
        <v>#VALUE!</v>
      </c>
      <c r="EB66" s="37" t="e">
        <f aca="false">IF(EA66="","",EA66/500*100)</f>
        <v>#VALUE!</v>
      </c>
      <c r="EC66" s="32" t="e">
        <f aca="false">IF(EE66="PASS",Ngrade(EB66),"")</f>
        <v>#VALUE!</v>
      </c>
      <c r="ED66" s="33" t="e">
        <f aca="false">IF(EA66="","",((DR66)*3+(DT66)*3+(DV66)*3+(DX66)*3+(DZ66)*6)/18)</f>
        <v>#VALUE!</v>
      </c>
      <c r="EE66" s="34" t="e">
        <f aca="false">remarks5(DR66,DT66,DV66,DX66,DZ66,LEFT(DQ$5,6),LEFT(DS$5,6),LEFT(DU$5,6),LEFT(DW$5,6),LEFT(DY$5,6))</f>
        <v>#VALUE!</v>
      </c>
      <c r="EF66" s="34" t="e">
        <f aca="false">STATUS(BV66)</f>
        <v>#VALUE!</v>
      </c>
      <c r="EG66" s="36" t="n">
        <f aca="false">(SUM(H66,J66,L66,P66,Z66,AB66,AF66,AQ66,AS66,AU66,AW66,AY66,BA66,BL66,BN66,BP66,BR66)*3+SUM(N66,AH66,BJ66)*4+SUM(R66,AD66)*2)/67</f>
        <v>3.55970149253731</v>
      </c>
      <c r="EH66" s="30" t="n">
        <v>95</v>
      </c>
      <c r="EI66" s="31" t="n">
        <v>4</v>
      </c>
      <c r="EJ66" s="30" t="n">
        <v>81</v>
      </c>
      <c r="EK66" s="31" t="n">
        <v>3.5</v>
      </c>
      <c r="EL66" s="30" t="n">
        <v>90</v>
      </c>
      <c r="EM66" s="31" t="n">
        <v>4</v>
      </c>
      <c r="EN66" s="30" t="n">
        <v>94</v>
      </c>
      <c r="EO66" s="31" t="n">
        <v>4</v>
      </c>
      <c r="EP66" s="30" t="n">
        <v>73</v>
      </c>
      <c r="EQ66" s="31" t="n">
        <v>2.9</v>
      </c>
      <c r="ER66" s="32" t="e">
        <f aca="false">IF(EV66="PASS",EH66+EJ66+EL66+EN66+EP66,"")</f>
        <v>#VALUE!</v>
      </c>
      <c r="ES66" s="33" t="e">
        <f aca="false">IF(ER66="","",ER66/500*100)</f>
        <v>#VALUE!</v>
      </c>
      <c r="ET66" s="32" t="e">
        <f aca="false">IF(EV66="PASS",Ngrade(ES66),"")</f>
        <v>#VALUE!</v>
      </c>
      <c r="EU66" s="33" t="n">
        <f aca="false">ROUND(((EI66*3)+(EK66*4)+(EM66*3)+(EO66*3)+(EQ66*3))/16,2)</f>
        <v>3.67</v>
      </c>
      <c r="EV66" s="34" t="e">
        <f aca="false">remarks5(EI66,EK66,EM66,EO66,EQ66,LEFT(EH$5,6),LEFT(EJ$5,6),LEFT(EL$5,6),LEFT(EN$5,6),LEFT(EP$5,6))</f>
        <v>#VALUE!</v>
      </c>
      <c r="EW66" s="38" t="e">
        <f aca="false">STATUS(EU66)</f>
        <v>#VALUE!</v>
      </c>
      <c r="EX66" s="36" t="n">
        <f aca="false">((H66+J66+L66+P66+Z66+AB66+AF66+AQ66+AS66+AU66+AW66+AY66+BA66+BL66+BN66+BP66+BR66+EI66+EM66+EO66+EQ66)*3+SUM(R66,AD66)*2+SUM(N66,AH66,BJ66,EK66)*4)/83</f>
        <v>3.58072289156627</v>
      </c>
      <c r="EY66" s="30" t="n">
        <v>92</v>
      </c>
      <c r="EZ66" s="31" t="n">
        <v>4</v>
      </c>
      <c r="FA66" s="30" t="n">
        <v>90</v>
      </c>
      <c r="FB66" s="31" t="n">
        <v>4</v>
      </c>
      <c r="FC66" s="30" t="n">
        <v>97</v>
      </c>
      <c r="FD66" s="31" t="n">
        <v>4</v>
      </c>
      <c r="FE66" s="30" t="n">
        <v>88</v>
      </c>
      <c r="FF66" s="31" t="n">
        <v>4</v>
      </c>
      <c r="FG66" s="30" t="n">
        <v>85</v>
      </c>
      <c r="FH66" s="31" t="n">
        <v>4</v>
      </c>
      <c r="FI66" s="32" t="e">
        <f aca="false">IF(FM66="PASS",EY66+FA66+FC66+FE66+FG66,"")</f>
        <v>#VALUE!</v>
      </c>
      <c r="FJ66" s="33" t="e">
        <f aca="false">IF(FI66="","",FI66/500*100)</f>
        <v>#VALUE!</v>
      </c>
      <c r="FK66" s="32" t="e">
        <f aca="false">IF(FM66="PASS",Ngrade(FJ66),"")</f>
        <v>#VALUE!</v>
      </c>
      <c r="FL66" s="33" t="n">
        <f aca="false">ROUND(((EZ66*3)+(FB66*3)+(FD66*3)+(FF66*3)+(FH66*3))/15,2)</f>
        <v>4</v>
      </c>
      <c r="FM66" s="34" t="e">
        <f aca="false">remarks5(EZ66,FB66,FD66,FF66,FH66,LEFT(EY$5,6),LEFT(FA$5,6),LEFT(FC$5,6),LEFT(FE$5,6),LEFT(FG$5,6))</f>
        <v>#VALUE!</v>
      </c>
      <c r="FN66" s="38" t="e">
        <f aca="false">STATUS(FL66)</f>
        <v>#VALUE!</v>
      </c>
      <c r="FO66" s="36" t="n">
        <f aca="false">((H66+J66+L66+P66+Z66+AB66+AF66+AQ66+AS66+AU66+AW66+AY66+BA66+BL66+BN66+BP66+BR66+EI66+EM66+EO66+EQ66+EZ66+FB66+FD66+FF66+FH66)*3+SUM(R66,AD66)*2+SUM(N66,AH66,BJ66,EK66)*4)/98</f>
        <v>3.64489795918367</v>
      </c>
      <c r="FP66" s="30" t="n">
        <v>92</v>
      </c>
      <c r="FQ66" s="31" t="n">
        <v>4</v>
      </c>
      <c r="FR66" s="30" t="n">
        <v>89</v>
      </c>
      <c r="FS66" s="31" t="n">
        <v>4</v>
      </c>
      <c r="FT66" s="30" t="n">
        <v>89</v>
      </c>
      <c r="FU66" s="31" t="n">
        <v>4</v>
      </c>
      <c r="FV66" s="30" t="n">
        <v>84</v>
      </c>
      <c r="FW66" s="31" t="n">
        <v>3.9</v>
      </c>
      <c r="FX66" s="30" t="n">
        <v>71</v>
      </c>
      <c r="FY66" s="31" t="n">
        <v>2.8</v>
      </c>
      <c r="FZ66" s="32" t="e">
        <f aca="false">IF(GD66="PASS",FP66+FR66+FT66+FV66+FX66,"")</f>
        <v>#VALUE!</v>
      </c>
      <c r="GA66" s="33" t="e">
        <f aca="false">IF(FZ66="","",FZ66/500*100)</f>
        <v>#VALUE!</v>
      </c>
      <c r="GB66" s="32" t="e">
        <f aca="false">IF(GD66="PASS",Ngrade(GA66),"")</f>
        <v>#VALUE!</v>
      </c>
      <c r="GC66" s="33" t="n">
        <f aca="false">ROUND(((FQ66*3)+(FS66*3)+(FU66*3)+(FW66*3)+(FY66*4))/16,2)</f>
        <v>3.68</v>
      </c>
      <c r="GD66" s="34" t="e">
        <f aca="false">remarks5(FQ66,FS66,FU66,FW66,FY66,LEFT(FP$5,6),LEFT(FR$5,6),LEFT(FT$5,6),LEFT(FV$5,6),LEFT(FX$5,6))</f>
        <v>#VALUE!</v>
      </c>
      <c r="GE66" s="38" t="e">
        <f aca="false">STATUS(GC66)</f>
        <v>#VALUE!</v>
      </c>
      <c r="GF66" s="36" t="n">
        <f aca="false">((H66+J66+L66+P66+Z66+AB66+AF66+AQ66+AS66+AU66+AW66+AY66+BA66+BL66+BN66+BP66+BR66+EI66+EM66+EO66+EQ66+EZ66+FB66+FD66+FF66+FH66+FQ66+FS66+FU66+FW66)*3+SUM(R66,AD66)*2+SUM(N66,AH66,BJ66,EK66,FY66)*4)/114</f>
        <v>3.65</v>
      </c>
      <c r="GG66" s="30" t="n">
        <v>87</v>
      </c>
      <c r="GH66" s="31" t="n">
        <v>4</v>
      </c>
      <c r="GI66" s="30" t="n">
        <v>98</v>
      </c>
      <c r="GJ66" s="31" t="n">
        <v>4</v>
      </c>
      <c r="GK66" s="30" t="n">
        <v>90</v>
      </c>
      <c r="GL66" s="31" t="n">
        <v>4</v>
      </c>
      <c r="GM66" s="30" t="n">
        <v>85</v>
      </c>
      <c r="GN66" s="31" t="n">
        <v>4</v>
      </c>
      <c r="GO66" s="30" t="n">
        <v>95</v>
      </c>
      <c r="GP66" s="31" t="n">
        <v>4</v>
      </c>
      <c r="GQ66" s="32" t="e">
        <f aca="false">IF(GU66="PASS",GG66+GI66+GK66+GM66+GO66,"")</f>
        <v>#VALUE!</v>
      </c>
      <c r="GR66" s="33" t="e">
        <f aca="false">IF(GQ66="","",GQ66/500*100)</f>
        <v>#VALUE!</v>
      </c>
      <c r="GS66" s="32" t="e">
        <f aca="false">IF(GU66="PASS",Ngrade(GR66),"")</f>
        <v>#VALUE!</v>
      </c>
      <c r="GT66" s="33" t="n">
        <f aca="false">ROUND(((GH66*3)+(GJ66*3)+(GL66*3)+(GN66*3)+(GP66*6))/18,2)</f>
        <v>4</v>
      </c>
      <c r="GU66" s="34" t="e">
        <f aca="false">remarks5(GH66,GJ66,GL66,GN66,GP66,LEFT(GG$5,6),LEFT(GI$5,6),LEFT(GK$5,6),LEFT(GM$5,6),LEFT(GO$5,6))</f>
        <v>#VALUE!</v>
      </c>
      <c r="GV66" s="38" t="e">
        <f aca="false">STATUS(GT66)</f>
        <v>#VALUE!</v>
      </c>
      <c r="GW66" s="39" t="e">
        <f aca="false">IF(AND(W66="PASS",AM66="PASS",BF66="PASS",BW66="PASS",EV66="PASS",FM66="PASS",GD66="PASS",GU66="PASS"),S66+AI66+BB66+BS66+ER66+FI66+FZ66+GQ66,"")</f>
        <v>#VALUE!</v>
      </c>
      <c r="GX66" s="19" t="e">
        <f aca="false">IF(GW66="","",GW66/4150*100)</f>
        <v>#VALUE!</v>
      </c>
      <c r="GY66" s="39" t="e">
        <f aca="false">IF(HA66="PASS",Ngrade(GX66),"")</f>
        <v>#VALUE!</v>
      </c>
      <c r="GZ66" s="19" t="n">
        <f aca="false">((H66+J66+L66+P66+Z66+AB66+AF66+AQ66+AS66+AU66+AW66+AY66+BA66+BL66+BN66+BP66+BR66+EI66+EM66+EO66+EQ66+EZ66+FB66+FD66+FF66+FH66+FQ66+FS66+FU66+FW66+GH66+GJ66+GL66+GN66)*3+SUM(R66,AD66)*2+SUM(N66,AH66,BJ66,EK66,FY66)*4+SUM(GP66)*6)/132</f>
        <v>3.69772727272727</v>
      </c>
      <c r="HA66" s="19" t="e">
        <f aca="false">IF(GX66="","FAIL","PASS")</f>
        <v>#VALUE!</v>
      </c>
      <c r="HB66" s="19" t="e">
        <f aca="false">STATUS2008(V66,AO66,BH66,EG66,EX66,FO66,GF66,GZ66)</f>
        <v>#VALUE!</v>
      </c>
      <c r="HC66" s="49"/>
    </row>
    <row r="67" customFormat="false" ht="21" hidden="false" customHeight="false" outlineLevel="0" collapsed="false">
      <c r="A67" s="43" t="s">
        <v>243</v>
      </c>
      <c r="B67" s="44" t="s">
        <v>244</v>
      </c>
      <c r="C67" s="44" t="s">
        <v>245</v>
      </c>
      <c r="F67" s="42"/>
      <c r="G67" s="30" t="n">
        <v>60</v>
      </c>
      <c r="H67" s="31" t="n">
        <v>2</v>
      </c>
      <c r="I67" s="30" t="n">
        <v>60</v>
      </c>
      <c r="J67" s="31" t="n">
        <v>2</v>
      </c>
      <c r="K67" s="30" t="n">
        <v>61</v>
      </c>
      <c r="L67" s="31" t="n">
        <v>2.1</v>
      </c>
      <c r="M67" s="30" t="n">
        <v>53</v>
      </c>
      <c r="N67" s="31" t="n">
        <v>1.3</v>
      </c>
      <c r="O67" s="30" t="n">
        <v>75</v>
      </c>
      <c r="P67" s="31" t="n">
        <v>3.1</v>
      </c>
      <c r="Q67" s="30" t="n">
        <v>43</v>
      </c>
      <c r="R67" s="31" t="n">
        <v>4</v>
      </c>
      <c r="S67" s="32" t="e">
        <f aca="false">IF(W67="PASS",G67+I67+K67+M67+O67+Q67,"")</f>
        <v>#VALUE!</v>
      </c>
      <c r="T67" s="33" t="e">
        <f aca="false">IF(S67="","",S67/550*100)</f>
        <v>#VALUE!</v>
      </c>
      <c r="U67" s="32" t="e">
        <f aca="false">IF(W67="PASS",Ngrade(T67),"")</f>
        <v>#VALUE!</v>
      </c>
      <c r="V67" s="33" t="n">
        <f aca="false">ROUND(((H67*3)+(J67*3)+(L67*3)+(N67*4)+(P67*3)+(R67*2))/18,2)</f>
        <v>2.27</v>
      </c>
      <c r="W67" s="34" t="e">
        <f aca="false">remarks5(H67,J67,L67,N67,R67,LEFT(G$5,6),LEFT(I$5,6),LEFT(K$5,6),LEFT(M$5,6),LEFT(Q$5,6))</f>
        <v>#VALUE!</v>
      </c>
      <c r="X67" s="34" t="e">
        <f aca="false">STATUS(V67)</f>
        <v>#VALUE!</v>
      </c>
      <c r="Y67" s="30" t="n">
        <v>75</v>
      </c>
      <c r="Z67" s="31" t="n">
        <v>3.1</v>
      </c>
      <c r="AA67" s="30" t="n">
        <v>55</v>
      </c>
      <c r="AB67" s="31" t="n">
        <v>1.5</v>
      </c>
      <c r="AC67" s="30" t="n">
        <v>62</v>
      </c>
      <c r="AD67" s="31" t="n">
        <v>2.2</v>
      </c>
      <c r="AE67" s="30" t="n">
        <v>75</v>
      </c>
      <c r="AF67" s="31" t="n">
        <v>3.1</v>
      </c>
      <c r="AG67" s="30" t="n">
        <v>60</v>
      </c>
      <c r="AH67" s="31" t="n">
        <v>2</v>
      </c>
      <c r="AI67" s="32" t="e">
        <f aca="false">IF(AM67="PASS",Y67+AA67+AC67+AE67+AG67,"")</f>
        <v>#VALUE!</v>
      </c>
      <c r="AJ67" s="33" t="e">
        <f aca="false">IF(AI67="","",AI67/500*100)</f>
        <v>#VALUE!</v>
      </c>
      <c r="AK67" s="33" t="e">
        <f aca="false">IF(AM67="PASS",Ngrade(AJ67),"")</f>
        <v>#VALUE!</v>
      </c>
      <c r="AL67" s="33" t="n">
        <f aca="false">ROUND(((Z67*3)+(AB67*3)+(AD67*2)+(AF67*3)+(AH67*4))/15,2)</f>
        <v>2.37</v>
      </c>
      <c r="AM67" s="35" t="e">
        <f aca="false">remarks5(Z67,AB67,AD67,AF67,AH67,LEFT(Y$5,6),LEFT(AA$5,6),LEFT(AC$5,6),LEFT(AE$5,6),LEFT(AG$5,6))</f>
        <v>#VALUE!</v>
      </c>
      <c r="AN67" s="35" t="e">
        <f aca="false">STATUS(AL67)</f>
        <v>#VALUE!</v>
      </c>
      <c r="AO67" s="36" t="n">
        <f aca="false">(SUM(H67,J67,L67,P67,Z67,AB67,AF67)*3+SUM(N67,AH67)*4+SUM(R67,AD67)*2)/33</f>
        <v>2.31212121212121</v>
      </c>
      <c r="AP67" s="30" t="n">
        <v>63</v>
      </c>
      <c r="AQ67" s="31" t="n">
        <v>2.2</v>
      </c>
      <c r="AR67" s="30" t="n">
        <v>86.5</v>
      </c>
      <c r="AS67" s="31" t="n">
        <v>4</v>
      </c>
      <c r="AT67" s="30" t="n">
        <v>76</v>
      </c>
      <c r="AU67" s="31" t="n">
        <v>3.1</v>
      </c>
      <c r="AV67" s="30" t="n">
        <v>85</v>
      </c>
      <c r="AW67" s="31" t="n">
        <v>4</v>
      </c>
      <c r="AX67" s="30" t="n">
        <v>73</v>
      </c>
      <c r="AY67" s="31" t="n">
        <v>2.9</v>
      </c>
      <c r="AZ67" s="30" t="n">
        <v>63</v>
      </c>
      <c r="BA67" s="31" t="n">
        <v>2.2</v>
      </c>
      <c r="BB67" s="32" t="e">
        <f aca="false">IF(BF67="PASS",AP67+AR67+AT67+AV67++AX67+AZ67,"")</f>
        <v>#VALUE!</v>
      </c>
      <c r="BC67" s="33" t="e">
        <f aca="false">IF(BB67="","",BB67/600*100)</f>
        <v>#VALUE!</v>
      </c>
      <c r="BD67" s="32" t="e">
        <f aca="false">IF(BF67="PASS",Ngrade(BC67),"")</f>
        <v>#VALUE!</v>
      </c>
      <c r="BE67" s="33" t="n">
        <f aca="false">ROUND(((AQ67*3)+(AS67*3)+(AU67*3)+(AW67*3)+(AY67*3)+(BA67*3))/18,2)</f>
        <v>3.07</v>
      </c>
      <c r="BF67" s="34" t="e">
        <f aca="false">remarks6($AQ67,$AS67,$AU67,$AW67,$AY67,$BA67,LEFT($AP$5,6),LEFT($AR$5,6),LEFT($AT$5,6),LEFT($AV$5,6),LEFT($AX$5,6),LEFT($AZ$5,6))</f>
        <v>#VALUE!</v>
      </c>
      <c r="BG67" s="34" t="e">
        <f aca="false">STATUS(BE67)</f>
        <v>#VALUE!</v>
      </c>
      <c r="BH67" s="36" t="n">
        <f aca="false">(SUM(H67,J67,L67,P67,Z67,AB67,AF67,AQ67,AS67,AU67,AW67,AY67,BA67)*3+SUM(N67,AH67)*4+SUM(R67,AD67)*2)/51</f>
        <v>2.57843137254902</v>
      </c>
      <c r="BI67" s="30" t="n">
        <v>95</v>
      </c>
      <c r="BJ67" s="31" t="n">
        <v>4</v>
      </c>
      <c r="BK67" s="30" t="n">
        <v>50</v>
      </c>
      <c r="BL67" s="31" t="n">
        <v>1</v>
      </c>
      <c r="BM67" s="30" t="n">
        <v>89</v>
      </c>
      <c r="BN67" s="31" t="n">
        <v>4</v>
      </c>
      <c r="BO67" s="30" t="n">
        <v>93</v>
      </c>
      <c r="BP67" s="31" t="n">
        <v>4</v>
      </c>
      <c r="BQ67" s="30" t="n">
        <v>97</v>
      </c>
      <c r="BR67" s="31" t="n">
        <v>4</v>
      </c>
      <c r="BS67" s="32" t="e">
        <f aca="false">IF(BW67="PASS",BI67+BK67+BM67+BO67+BQ67,"")</f>
        <v>#VALUE!</v>
      </c>
      <c r="BT67" s="33" t="e">
        <f aca="false">IF(BS67="","",BS67/500*100)</f>
        <v>#VALUE!</v>
      </c>
      <c r="BU67" s="32" t="e">
        <f aca="false">IF(BW67="PASS",Ngrade(BT67),"")</f>
        <v>#VALUE!</v>
      </c>
      <c r="BV67" s="33" t="n">
        <f aca="false">ROUND(((BJ67*4)+(BL67*3)+(BN67*3)+(BP67*3)+(BR67*3))/16,2)</f>
        <v>3.44</v>
      </c>
      <c r="BW67" s="34" t="e">
        <f aca="false">remarks5(BJ67,BL67,BN67,BP67,BR67,LEFT(BI$5,6),LEFT(BK$5,6),LEFT(BM$5,6),LEFT(BO$5,6),LEFT(BQ$5,6))</f>
        <v>#VALUE!</v>
      </c>
      <c r="BX67" s="30"/>
      <c r="BY67" s="31"/>
      <c r="BZ67" s="30"/>
      <c r="CA67" s="31"/>
      <c r="CB67" s="30"/>
      <c r="CC67" s="31"/>
      <c r="CD67" s="30"/>
      <c r="CE67" s="31"/>
      <c r="CF67" s="30"/>
      <c r="CG67" s="31"/>
      <c r="CH67" s="30"/>
      <c r="CI67" s="31"/>
      <c r="CJ67" s="32" t="e">
        <f aca="false">IF(CN67="PASS",BX67+BZ67+CB67+CD67+CF67+CH67,"")</f>
        <v>#REF!</v>
      </c>
      <c r="CK67" s="37" t="e">
        <f aca="false">IF(CJ67="","",CJ67/600*100)</f>
        <v>#REF!</v>
      </c>
      <c r="CL67" s="32" t="e">
        <f aca="false">IF(CN67="PASS",Ngrade(CK67),"")</f>
        <v>#REF!</v>
      </c>
      <c r="CM67" s="33" t="e">
        <f aca="false">IF(CJ67="","",((BY67)*3+(CA67)*3+(CC67)*3+(CE67)*3+(CG67)*3+(CI67)*3)/18)</f>
        <v>#REF!</v>
      </c>
      <c r="CN67" s="34" t="e">
        <f aca="false">remarks6(BY67,CA67,CC67,CE67,CG67,CI67,LEFT($G$5,6),LEFT($I$5,6),LEFT($K$5,6),LEFT($M$5,6),LEFT($O$5,6),LEFT(#REF!,6))</f>
        <v>#REF!</v>
      </c>
      <c r="CO67" s="30"/>
      <c r="CP67" s="31"/>
      <c r="CQ67" s="30"/>
      <c r="CR67" s="31"/>
      <c r="CS67" s="30"/>
      <c r="CT67" s="31"/>
      <c r="CU67" s="30"/>
      <c r="CV67" s="31"/>
      <c r="CW67" s="30"/>
      <c r="CX67" s="31"/>
      <c r="CY67" s="32" t="e">
        <f aca="false">IF(DC67="PASS",CO67+CQ67+CS67+CU67+CW67,"")</f>
        <v>#VALUE!</v>
      </c>
      <c r="CZ67" s="37" t="e">
        <f aca="false">IF(CY67="","",CY67/500*100)</f>
        <v>#VALUE!</v>
      </c>
      <c r="DA67" s="32" t="e">
        <f aca="false">IF(DC67="PASS",Ngrade(CZ67),"")</f>
        <v>#VALUE!</v>
      </c>
      <c r="DB67" s="33" t="e">
        <f aca="false">IF(CY67="","",((CP67)*3+(CR67)*3+(CT67)*3+(CV67)*3+(CX67)*3)/15)</f>
        <v>#VALUE!</v>
      </c>
      <c r="DC67" s="34" t="e">
        <f aca="false">remarks5(CP67,CR67,CT67,CV67,CX67,LEFT(CO$5,6),LEFT(CQ$5,6),LEFT(CS$5,6),LEFT(CU$5,6),LEFT(CW$5,6))</f>
        <v>#VALUE!</v>
      </c>
      <c r="DD67" s="30"/>
      <c r="DE67" s="31"/>
      <c r="DF67" s="30"/>
      <c r="DG67" s="31"/>
      <c r="DH67" s="30"/>
      <c r="DI67" s="31"/>
      <c r="DJ67" s="30"/>
      <c r="DK67" s="31"/>
      <c r="DL67" s="32" t="e">
        <f aca="false">IF(DP67="PASS",DD67+DF67+DH67+DJ67,"")</f>
        <v>#VALUE!</v>
      </c>
      <c r="DM67" s="37" t="e">
        <f aca="false">IF(DL67="","",DL67/400*100)</f>
        <v>#VALUE!</v>
      </c>
      <c r="DN67" s="32" t="e">
        <f aca="false">IF(DP67="PASS",Ngrade(DM67),"")</f>
        <v>#VALUE!</v>
      </c>
      <c r="DO67" s="33" t="e">
        <f aca="false">IF(DL67="","",((DE67)*3+(DG67)*3+(DI67)*3+(DK67)*3)/12)</f>
        <v>#VALUE!</v>
      </c>
      <c r="DP67" s="34" t="e">
        <f aca="false">remark4(DE67,DG67,DI67,DK67,LEFT(DD$5,6),LEFT(DF$5,6),LEFT(DH$5,6),LEFT(DJ$5,6))</f>
        <v>#VALUE!</v>
      </c>
      <c r="DQ67" s="30"/>
      <c r="DR67" s="31"/>
      <c r="DS67" s="30"/>
      <c r="DT67" s="31"/>
      <c r="DU67" s="30"/>
      <c r="DV67" s="31"/>
      <c r="DW67" s="30"/>
      <c r="DX67" s="31"/>
      <c r="DY67" s="30"/>
      <c r="DZ67" s="31"/>
      <c r="EA67" s="32" t="e">
        <f aca="false">IF(EE67="PASS",DQ67+DS67+DU67+DW67+DY67,"")</f>
        <v>#VALUE!</v>
      </c>
      <c r="EB67" s="37" t="e">
        <f aca="false">IF(EA67="","",EA67/500*100)</f>
        <v>#VALUE!</v>
      </c>
      <c r="EC67" s="32" t="e">
        <f aca="false">IF(EE67="PASS",Ngrade(EB67),"")</f>
        <v>#VALUE!</v>
      </c>
      <c r="ED67" s="33" t="e">
        <f aca="false">IF(EA67="","",((DR67)*3+(DT67)*3+(DV67)*3+(DX67)*3+(DZ67)*6)/18)</f>
        <v>#VALUE!</v>
      </c>
      <c r="EE67" s="34" t="e">
        <f aca="false">remarks5(DR67,DT67,DV67,DX67,DZ67,LEFT(DQ$5,6),LEFT(DS$5,6),LEFT(DU$5,6),LEFT(DW$5,6),LEFT(DY$5,6))</f>
        <v>#VALUE!</v>
      </c>
      <c r="EF67" s="34" t="e">
        <f aca="false">STATUS(BV67)</f>
        <v>#VALUE!</v>
      </c>
      <c r="EG67" s="36" t="n">
        <f aca="false">(SUM(H67,J67,L67,P67,Z67,AB67,AF67,AQ67,AS67,AU67,AW67,AY67,BA67,BL67,BN67,BP67,BR67)*3+SUM(N67,AH67,BJ67)*4+SUM(R67,AD67)*2)/67</f>
        <v>2.78358208955224</v>
      </c>
      <c r="EH67" s="30" t="n">
        <v>86</v>
      </c>
      <c r="EI67" s="31" t="n">
        <v>4</v>
      </c>
      <c r="EJ67" s="30" t="n">
        <v>73</v>
      </c>
      <c r="EK67" s="31" t="n">
        <v>2.9</v>
      </c>
      <c r="EL67" s="30" t="n">
        <v>73</v>
      </c>
      <c r="EM67" s="31" t="n">
        <v>2.9</v>
      </c>
      <c r="EN67" s="30" t="n">
        <v>67</v>
      </c>
      <c r="EO67" s="31" t="n">
        <v>2.5</v>
      </c>
      <c r="EP67" s="30" t="n">
        <v>56</v>
      </c>
      <c r="EQ67" s="31" t="n">
        <v>1.6</v>
      </c>
      <c r="ER67" s="32" t="e">
        <f aca="false">IF(EV67="PASS",EH67+EJ67+EL67+EN67+EP67,"")</f>
        <v>#VALUE!</v>
      </c>
      <c r="ES67" s="33" t="e">
        <f aca="false">IF(ER67="","",ER67/500*100)</f>
        <v>#VALUE!</v>
      </c>
      <c r="ET67" s="32" t="e">
        <f aca="false">IF(EV67="PASS",Ngrade(ES67),"")</f>
        <v>#VALUE!</v>
      </c>
      <c r="EU67" s="33" t="n">
        <f aca="false">ROUND(((EI67*3)+(EK67*4)+(EM67*3)+(EO67*3)+(EQ67*3))/16,2)</f>
        <v>2.79</v>
      </c>
      <c r="EV67" s="34" t="e">
        <f aca="false">remarks5(EI67,EK67,EM67,EO67,EQ67,LEFT(EH$5,6),LEFT(EJ$5,6),LEFT(EL$5,6),LEFT(EN$5,6),LEFT(EP$5,6))</f>
        <v>#VALUE!</v>
      </c>
      <c r="EW67" s="38" t="e">
        <f aca="false">STATUS(EU67)</f>
        <v>#VALUE!</v>
      </c>
      <c r="EX67" s="36" t="n">
        <f aca="false">((H67+J67+L67+P67+Z67+AB67+AF67+AQ67+AS67+AU67+AW67+AY67+BA67+BL67+BN67+BP67+BR67+EI67+EM67+EO67+EQ67)*3+SUM(R67,AD67)*2+SUM(N67,AH67,BJ67,EK67)*4)/83</f>
        <v>2.78433734939759</v>
      </c>
      <c r="EY67" s="30" t="n">
        <v>86</v>
      </c>
      <c r="EZ67" s="31" t="n">
        <v>4</v>
      </c>
      <c r="FA67" s="30" t="n">
        <v>65</v>
      </c>
      <c r="FB67" s="31" t="n">
        <v>2.4</v>
      </c>
      <c r="FC67" s="30" t="n">
        <v>90</v>
      </c>
      <c r="FD67" s="31" t="n">
        <v>4</v>
      </c>
      <c r="FE67" s="30" t="n">
        <v>68</v>
      </c>
      <c r="FF67" s="31" t="n">
        <v>2.6</v>
      </c>
      <c r="FG67" s="30" t="n">
        <v>62</v>
      </c>
      <c r="FH67" s="31" t="n">
        <v>2.2</v>
      </c>
      <c r="FI67" s="32" t="e">
        <f aca="false">IF(FM67="PASS",EY67+FA67+FC67+FE67+FG67,"")</f>
        <v>#VALUE!</v>
      </c>
      <c r="FJ67" s="33" t="e">
        <f aca="false">IF(FI67="","",FI67/500*100)</f>
        <v>#VALUE!</v>
      </c>
      <c r="FK67" s="32" t="e">
        <f aca="false">IF(FM67="PASS",Ngrade(FJ67),"")</f>
        <v>#VALUE!</v>
      </c>
      <c r="FL67" s="33" t="n">
        <f aca="false">ROUND(((EZ67*3)+(FB67*3)+(FD67*3)+(FF67*3)+(FH67*3))/15,2)</f>
        <v>3.04</v>
      </c>
      <c r="FM67" s="34" t="e">
        <f aca="false">remarks5(EZ67,FB67,FD67,FF67,FH67,LEFT(EY$5,6),LEFT(FA$5,6),LEFT(FC$5,6),LEFT(FE$5,6),LEFT(FG$5,6))</f>
        <v>#VALUE!</v>
      </c>
      <c r="FN67" s="38" t="e">
        <f aca="false">STATUS(FL67)</f>
        <v>#VALUE!</v>
      </c>
      <c r="FO67" s="36" t="n">
        <f aca="false">((H67+J67+L67+P67+Z67+AB67+AF67+AQ67+AS67+AU67+AW67+AY67+BA67+BL67+BN67+BP67+BR67+EI67+EM67+EO67+EQ67+EZ67+FB67+FD67+FF67+FH67)*3+SUM(R67,AD67)*2+SUM(N67,AH67,BJ67,EK67)*4)/98</f>
        <v>2.8234693877551</v>
      </c>
      <c r="FP67" s="30" t="n">
        <v>82</v>
      </c>
      <c r="FQ67" s="31" t="n">
        <v>3.6</v>
      </c>
      <c r="FR67" s="30" t="n">
        <v>87</v>
      </c>
      <c r="FS67" s="31" t="n">
        <v>4</v>
      </c>
      <c r="FT67" s="30" t="n">
        <v>80</v>
      </c>
      <c r="FU67" s="31" t="n">
        <v>3.4</v>
      </c>
      <c r="FV67" s="30" t="n">
        <v>58</v>
      </c>
      <c r="FW67" s="31" t="n">
        <v>1.8</v>
      </c>
      <c r="FX67" s="30" t="n">
        <v>55</v>
      </c>
      <c r="FY67" s="31" t="n">
        <v>1.5</v>
      </c>
      <c r="FZ67" s="32" t="e">
        <f aca="false">IF(GD67="PASS",FP67+FR67+FT67+FV67+FX67,"")</f>
        <v>#VALUE!</v>
      </c>
      <c r="GA67" s="33" t="e">
        <f aca="false">IF(FZ67="","",FZ67/500*100)</f>
        <v>#VALUE!</v>
      </c>
      <c r="GB67" s="32" t="e">
        <f aca="false">IF(GD67="PASS",Ngrade(GA67),"")</f>
        <v>#VALUE!</v>
      </c>
      <c r="GC67" s="33" t="n">
        <f aca="false">ROUND(((FQ67*3)+(FS67*3)+(FU67*3)+(FW67*3)+(FY67*4))/16,2)</f>
        <v>2.78</v>
      </c>
      <c r="GD67" s="34" t="e">
        <f aca="false">remarks5(FQ67,FS67,FU67,FW67,FY67,LEFT(FP$5,6),LEFT(FR$5,6),LEFT(FT$5,6),LEFT(FV$5,6),LEFT(FX$5,6))</f>
        <v>#VALUE!</v>
      </c>
      <c r="GE67" s="38" t="e">
        <f aca="false">STATUS(GC67)</f>
        <v>#VALUE!</v>
      </c>
      <c r="GF67" s="36" t="n">
        <f aca="false">((H67+J67+L67+P67+Z67+AB67+AF67+AQ67+AS67+AU67+AW67+AY67+BA67+BL67+BN67+BP67+BR67+EI67+EM67+EO67+EQ67+EZ67+FB67+FD67+FF67+FH67+FQ67+FS67+FU67+FW67)*3+SUM(R67,AD67)*2+SUM(N67,AH67,BJ67,EK67,FY67)*4)/114</f>
        <v>2.81666666666667</v>
      </c>
      <c r="GG67" s="30" t="n">
        <v>80</v>
      </c>
      <c r="GH67" s="31" t="n">
        <v>3.4</v>
      </c>
      <c r="GI67" s="30" t="n">
        <v>70</v>
      </c>
      <c r="GJ67" s="31" t="n">
        <v>2.8</v>
      </c>
      <c r="GK67" s="30" t="n">
        <v>60</v>
      </c>
      <c r="GL67" s="31" t="n">
        <v>2</v>
      </c>
      <c r="GM67" s="30" t="n">
        <v>60</v>
      </c>
      <c r="GN67" s="31" t="n">
        <v>2</v>
      </c>
      <c r="GO67" s="30" t="n">
        <v>65</v>
      </c>
      <c r="GP67" s="31" t="n">
        <v>2.4</v>
      </c>
      <c r="GQ67" s="32" t="e">
        <f aca="false">IF(GU67="PASS",GG67+GI67+GK67+GM67+GO67,"")</f>
        <v>#VALUE!</v>
      </c>
      <c r="GR67" s="33" t="e">
        <f aca="false">IF(GQ67="","",GQ67/500*100)</f>
        <v>#VALUE!</v>
      </c>
      <c r="GS67" s="32" t="e">
        <f aca="false">IF(GU67="PASS",Ngrade(GR67),"")</f>
        <v>#VALUE!</v>
      </c>
      <c r="GT67" s="33" t="n">
        <f aca="false">ROUND(((GH67*3)+(GJ67*3)+(GL67*3)+(GN67*3)+(GP67*6))/18,2)</f>
        <v>2.5</v>
      </c>
      <c r="GU67" s="34" t="e">
        <f aca="false">remarks5(GH67,GJ67,GL67,GN67,GP67,LEFT(GG$5,6),LEFT(GI$5,6),LEFT(GK$5,6),LEFT(GM$5,6),LEFT(GO$5,6))</f>
        <v>#VALUE!</v>
      </c>
      <c r="GV67" s="38" t="e">
        <f aca="false">STATUS(GT67)</f>
        <v>#VALUE!</v>
      </c>
      <c r="GW67" s="48" t="e">
        <f aca="false">IF(AND(W67="PASS",AM67="PASS",BF67="PASS",BW67="PASS",EV67="PASS",FM67="PASS",GD67="PASS",GU67="PASS"),S67+AI67+BB67+BS67+ER67+FI67+FZ67+GQ67,"")</f>
        <v>#VALUE!</v>
      </c>
      <c r="GX67" s="19" t="e">
        <f aca="false">IF(GW67="","",GW67/4150*100)</f>
        <v>#VALUE!</v>
      </c>
      <c r="GY67" s="39" t="e">
        <f aca="false">IF(HA67="PASS",Ngrade(GX67),"")</f>
        <v>#VALUE!</v>
      </c>
      <c r="GZ67" s="19" t="n">
        <f aca="false">((H67+J67+L67+P67+Z67+AB67+AF67+AQ67+AS67+AU67+AW67+AY67+BA67+BL67+BN67+BP67+BR67+EI67+EM67+EO67+EQ67+EZ67+FB67+FD67+FF67+FH67+FQ67+FS67+FU67+FW67+GH67+GJ67+GL67+GN67)*3+SUM(R67,AD67)*2+SUM(N67,AH67,BJ67,EK67,FY67)*4+SUM(GP67)*6)/132</f>
        <v>2.77348484848485</v>
      </c>
      <c r="HA67" s="19" t="e">
        <f aca="false">IF(GX67="","FAIL","PASS")</f>
        <v>#VALUE!</v>
      </c>
      <c r="HB67" s="19" t="e">
        <f aca="false">STATUS2008(V67,AO67,BH67,EG67,EX67,FO67,GF67,GZ67)</f>
        <v>#VALUE!</v>
      </c>
      <c r="HC67" s="49"/>
    </row>
    <row r="68" customFormat="false" ht="21" hidden="false" customHeight="false" outlineLevel="0" collapsed="false">
      <c r="A68" s="25" t="s">
        <v>246</v>
      </c>
      <c r="B68" s="26" t="s">
        <v>247</v>
      </c>
      <c r="C68" s="26" t="s">
        <v>248</v>
      </c>
      <c r="F68" s="42"/>
      <c r="G68" s="30" t="n">
        <v>50</v>
      </c>
      <c r="H68" s="31" t="n">
        <v>1</v>
      </c>
      <c r="I68" s="30" t="n">
        <v>27</v>
      </c>
      <c r="J68" s="31" t="n">
        <v>0</v>
      </c>
      <c r="K68" s="30" t="n">
        <v>52</v>
      </c>
      <c r="L68" s="31" t="n">
        <v>1.2</v>
      </c>
      <c r="M68" s="30" t="n">
        <v>28</v>
      </c>
      <c r="N68" s="31" t="n">
        <v>0</v>
      </c>
      <c r="O68" s="30" t="n">
        <v>62</v>
      </c>
      <c r="P68" s="31" t="n">
        <v>2.2</v>
      </c>
      <c r="Q68" s="30" t="n">
        <v>32</v>
      </c>
      <c r="R68" s="31" t="n">
        <v>2.3</v>
      </c>
      <c r="S68" s="32" t="e">
        <f aca="false">IF(W68="PASS",G68+I68+K68+M68+O68+Q68,"")</f>
        <v>#VALUE!</v>
      </c>
      <c r="T68" s="33" t="e">
        <f aca="false">IF(S68="","",S68/550*100)</f>
        <v>#VALUE!</v>
      </c>
      <c r="U68" s="32" t="e">
        <f aca="false">IF(W68="PASS",Ngrade(T68),"")</f>
        <v>#VALUE!</v>
      </c>
      <c r="V68" s="33" t="n">
        <f aca="false">ROUND(((H68*3)+(J68*3)+(L68*3)+(N68*4)+(P68*3)+(R68*2))/18,2)</f>
        <v>0.99</v>
      </c>
      <c r="W68" s="34" t="e">
        <f aca="false">remarks5(H68,J68,L68,N68,R68,LEFT(G$5,6),LEFT(I$5,6),LEFT(K$5,6),LEFT(M$5,6),LEFT(Q$5,6))</f>
        <v>#VALUE!</v>
      </c>
      <c r="X68" s="34" t="e">
        <f aca="false">STATUS(V68)</f>
        <v>#VALUE!</v>
      </c>
      <c r="Y68" s="30" t="s">
        <v>70</v>
      </c>
      <c r="Z68" s="31" t="n">
        <v>0</v>
      </c>
      <c r="AA68" s="30" t="s">
        <v>70</v>
      </c>
      <c r="AB68" s="31" t="n">
        <v>0</v>
      </c>
      <c r="AC68" s="30" t="s">
        <v>70</v>
      </c>
      <c r="AD68" s="31" t="n">
        <v>0</v>
      </c>
      <c r="AE68" s="30" t="s">
        <v>70</v>
      </c>
      <c r="AF68" s="31" t="n">
        <v>0</v>
      </c>
      <c r="AG68" s="30" t="s">
        <v>70</v>
      </c>
      <c r="AH68" s="31" t="n">
        <v>0</v>
      </c>
      <c r="AI68" s="32" t="e">
        <f aca="false">IF(AM68="PASS",Y68+AA68+AC68+AE68+AG68,"")</f>
        <v>#VALUE!</v>
      </c>
      <c r="AJ68" s="33" t="e">
        <f aca="false">IF(AI68="","",AI68/500*100)</f>
        <v>#VALUE!</v>
      </c>
      <c r="AK68" s="33" t="e">
        <f aca="false">IF(AM68="PASS",Ngrade(AJ68),"")</f>
        <v>#VALUE!</v>
      </c>
      <c r="AL68" s="33" t="n">
        <f aca="false">ROUND(((Z68*3)+(AB68*3)+(AD68*2)+(AF68*3)+(AH68*4))/15,2)</f>
        <v>0</v>
      </c>
      <c r="AM68" s="35" t="e">
        <f aca="false">remarks5(Z68,AB68,AD68,AF68,AH68,LEFT(Y$5,6),LEFT(AA$5,6),LEFT(AC$5,6),LEFT(AE$5,6),LEFT(AG$5,6))</f>
        <v>#VALUE!</v>
      </c>
      <c r="AN68" s="35" t="e">
        <f aca="false">STATUS(AL68)</f>
        <v>#VALUE!</v>
      </c>
      <c r="AO68" s="36" t="n">
        <f aca="false">(SUM(H68,J68,L68,P68,Z68,AB68,AF68)*3+SUM(N68,AH68)*4+SUM(R68,AD68)*2)/33</f>
        <v>0.539393939393939</v>
      </c>
      <c r="AP68" s="30" t="s">
        <v>70</v>
      </c>
      <c r="AQ68" s="31" t="n">
        <v>0</v>
      </c>
      <c r="AR68" s="30" t="s">
        <v>70</v>
      </c>
      <c r="AS68" s="31" t="n">
        <v>0</v>
      </c>
      <c r="AT68" s="30" t="s">
        <v>70</v>
      </c>
      <c r="AU68" s="31" t="n">
        <v>0</v>
      </c>
      <c r="AV68" s="30" t="s">
        <v>70</v>
      </c>
      <c r="AW68" s="31" t="n">
        <v>0</v>
      </c>
      <c r="AX68" s="30" t="s">
        <v>70</v>
      </c>
      <c r="AY68" s="31" t="n">
        <v>0</v>
      </c>
      <c r="AZ68" s="30" t="s">
        <v>70</v>
      </c>
      <c r="BA68" s="31" t="n">
        <v>0</v>
      </c>
      <c r="BB68" s="32" t="e">
        <f aca="false">IF(BF68="PASS",AP68+AR68+AT68+AV68++AX68+AZ68,"")</f>
        <v>#VALUE!</v>
      </c>
      <c r="BC68" s="33" t="e">
        <f aca="false">IF(BB68="","",BB68/600*100)</f>
        <v>#VALUE!</v>
      </c>
      <c r="BD68" s="32" t="e">
        <f aca="false">IF(BF68="PASS",Ngrade(BC68),"")</f>
        <v>#VALUE!</v>
      </c>
      <c r="BE68" s="33" t="n">
        <f aca="false">ROUND(((AQ68*3)+(AS68*3)+(AU68*3)+(AW68*3)+(AY68*3)+(BA68*3))/18,2)</f>
        <v>0</v>
      </c>
      <c r="BF68" s="34" t="e">
        <f aca="false">remarks6($AQ68,$AS68,$AU68,$AW68,$AY68,$BA68,LEFT($AP$5,6),LEFT($AR$5,6),LEFT($AT$5,6),LEFT($AV$5,6),LEFT($AX$5,6),LEFT($AZ$5,6))</f>
        <v>#VALUE!</v>
      </c>
      <c r="BG68" s="34" t="e">
        <f aca="false">STATUS(BE68)</f>
        <v>#VALUE!</v>
      </c>
      <c r="BH68" s="36" t="n">
        <f aca="false">(SUM(H68,J68,L68,P68,Z68,AB68,AF68,AQ68,AS68,AU68,AW68,AY68,BA68)*3+SUM(N68,AH68)*4+SUM(R68,AD68)*2)/51</f>
        <v>0.349019607843137</v>
      </c>
      <c r="BI68" s="30" t="s">
        <v>70</v>
      </c>
      <c r="BJ68" s="31" t="n">
        <v>0</v>
      </c>
      <c r="BK68" s="30" t="s">
        <v>70</v>
      </c>
      <c r="BL68" s="31" t="n">
        <v>0</v>
      </c>
      <c r="BM68" s="30" t="s">
        <v>70</v>
      </c>
      <c r="BN68" s="31" t="n">
        <v>0</v>
      </c>
      <c r="BO68" s="30" t="s">
        <v>70</v>
      </c>
      <c r="BP68" s="31" t="n">
        <v>0</v>
      </c>
      <c r="BQ68" s="30" t="s">
        <v>70</v>
      </c>
      <c r="BR68" s="31" t="n">
        <v>0</v>
      </c>
      <c r="BS68" s="32" t="e">
        <f aca="false">IF(BW68="PASS",BI68+BK68+BM68+BO68+BQ68,"")</f>
        <v>#VALUE!</v>
      </c>
      <c r="BT68" s="33" t="e">
        <f aca="false">IF(BS68="","",BS68/500*100)</f>
        <v>#VALUE!</v>
      </c>
      <c r="BU68" s="32" t="e">
        <f aca="false">IF(BW68="PASS",Ngrade(BT68),"")</f>
        <v>#VALUE!</v>
      </c>
      <c r="BV68" s="33" t="n">
        <f aca="false">ROUND(((BJ68*4)+(BL68*3)+(BN68*3)+(BP68*3)+(BR68*3))/16,2)</f>
        <v>0</v>
      </c>
      <c r="BW68" s="34" t="e">
        <f aca="false">remarks5(BJ68,BL68,BN68,BP68,BR68,LEFT(BI$5,6),LEFT(BK$5,6),LEFT(BM$5,6),LEFT(BO$5,6),LEFT(BQ$5,6))</f>
        <v>#VALUE!</v>
      </c>
      <c r="BX68" s="30"/>
      <c r="BY68" s="31"/>
      <c r="BZ68" s="30"/>
      <c r="CA68" s="31"/>
      <c r="CB68" s="30"/>
      <c r="CC68" s="31"/>
      <c r="CD68" s="30"/>
      <c r="CE68" s="31"/>
      <c r="CF68" s="30"/>
      <c r="CG68" s="31"/>
      <c r="CH68" s="30"/>
      <c r="CI68" s="31"/>
      <c r="CJ68" s="32" t="e">
        <f aca="false">IF(CN68="PASS",BX68+BZ68+CB68+CD68+CF68+CH68,"")</f>
        <v>#REF!</v>
      </c>
      <c r="CK68" s="37" t="e">
        <f aca="false">IF(CJ68="","",CJ68/600*100)</f>
        <v>#REF!</v>
      </c>
      <c r="CL68" s="32" t="e">
        <f aca="false">IF(CN68="PASS",Ngrade(CK68),"")</f>
        <v>#REF!</v>
      </c>
      <c r="CM68" s="33" t="e">
        <f aca="false">IF(CJ68="","",((BY68)*3+(CA68)*3+(CC68)*3+(CE68)*3+(CG68)*3+(CI68)*3)/18)</f>
        <v>#REF!</v>
      </c>
      <c r="CN68" s="34" t="e">
        <f aca="false">remarks6(BY68,CA68,CC68,CE68,CG68,CI68,LEFT($G$5,6),LEFT($I$5,6),LEFT($K$5,6),LEFT($M$5,6),LEFT($O$5,6),LEFT(#REF!,6))</f>
        <v>#REF!</v>
      </c>
      <c r="CO68" s="30"/>
      <c r="CP68" s="31"/>
      <c r="CQ68" s="30"/>
      <c r="CR68" s="31"/>
      <c r="CS68" s="30"/>
      <c r="CT68" s="31"/>
      <c r="CU68" s="30"/>
      <c r="CV68" s="31"/>
      <c r="CW68" s="30"/>
      <c r="CX68" s="31"/>
      <c r="CY68" s="32" t="e">
        <f aca="false">IF(DC68="PASS",CO68+CQ68+CS68+CU68+CW68,"")</f>
        <v>#VALUE!</v>
      </c>
      <c r="CZ68" s="37" t="e">
        <f aca="false">IF(CY68="","",CY68/500*100)</f>
        <v>#VALUE!</v>
      </c>
      <c r="DA68" s="32" t="e">
        <f aca="false">IF(DC68="PASS",Ngrade(CZ68),"")</f>
        <v>#VALUE!</v>
      </c>
      <c r="DB68" s="33" t="e">
        <f aca="false">IF(CY68="","",((CP68)*3+(CR68)*3+(CT68)*3+(CV68)*3+(CX68)*3)/15)</f>
        <v>#VALUE!</v>
      </c>
      <c r="DC68" s="34" t="e">
        <f aca="false">remarks5(CP68,CR68,CT68,CV68,CX68,LEFT(CO$5,6),LEFT(CQ$5,6),LEFT(CS$5,6),LEFT(CU$5,6),LEFT(CW$5,6))</f>
        <v>#VALUE!</v>
      </c>
      <c r="DD68" s="30"/>
      <c r="DE68" s="31"/>
      <c r="DF68" s="30"/>
      <c r="DG68" s="31"/>
      <c r="DH68" s="30"/>
      <c r="DI68" s="31"/>
      <c r="DJ68" s="30"/>
      <c r="DK68" s="31"/>
      <c r="DL68" s="32" t="e">
        <f aca="false">IF(DP68="PASS",DD68+DF68+DH68+DJ68,"")</f>
        <v>#VALUE!</v>
      </c>
      <c r="DM68" s="37" t="e">
        <f aca="false">IF(DL68="","",DL68/400*100)</f>
        <v>#VALUE!</v>
      </c>
      <c r="DN68" s="32" t="e">
        <f aca="false">IF(DP68="PASS",Ngrade(DM68),"")</f>
        <v>#VALUE!</v>
      </c>
      <c r="DO68" s="33" t="e">
        <f aca="false">IF(DL68="","",((DE68)*3+(DG68)*3+(DI68)*3+(DK68)*3)/12)</f>
        <v>#VALUE!</v>
      </c>
      <c r="DP68" s="34" t="e">
        <f aca="false">remark4(DE68,DG68,DI68,DK68,LEFT(DD$5,6),LEFT(DF$5,6),LEFT(DH$5,6),LEFT(DJ$5,6))</f>
        <v>#VALUE!</v>
      </c>
      <c r="DQ68" s="30"/>
      <c r="DR68" s="31"/>
      <c r="DS68" s="30"/>
      <c r="DT68" s="31"/>
      <c r="DU68" s="30"/>
      <c r="DV68" s="31"/>
      <c r="DW68" s="30"/>
      <c r="DX68" s="31"/>
      <c r="DY68" s="30"/>
      <c r="DZ68" s="31"/>
      <c r="EA68" s="32" t="e">
        <f aca="false">IF(EE68="PASS",DQ68+DS68+DU68+DW68+DY68,"")</f>
        <v>#VALUE!</v>
      </c>
      <c r="EB68" s="37" t="e">
        <f aca="false">IF(EA68="","",EA68/500*100)</f>
        <v>#VALUE!</v>
      </c>
      <c r="EC68" s="32" t="e">
        <f aca="false">IF(EE68="PASS",Ngrade(EB68),"")</f>
        <v>#VALUE!</v>
      </c>
      <c r="ED68" s="33" t="e">
        <f aca="false">IF(EA68="","",((DR68)*3+(DT68)*3+(DV68)*3+(DX68)*3+(DZ68)*6)/18)</f>
        <v>#VALUE!</v>
      </c>
      <c r="EE68" s="34" t="e">
        <f aca="false">remarks5(DR68,DT68,DV68,DX68,DZ68,LEFT(DQ$5,6),LEFT(DS$5,6),LEFT(DU$5,6),LEFT(DW$5,6),LEFT(DY$5,6))</f>
        <v>#VALUE!</v>
      </c>
      <c r="EF68" s="34" t="e">
        <f aca="false">STATUS(BV68)</f>
        <v>#VALUE!</v>
      </c>
      <c r="EG68" s="36" t="n">
        <f aca="false">(SUM(H68,J68,L68,P68,Z68,AB68,AF68,AQ68,AS68,AU68,AW68,AY68,BA68,BL68,BN68,BP68,BR68)*3+SUM(N68,AH68,BJ68)*4+SUM(R68,AD68)*2)/67</f>
        <v>0.265671641791045</v>
      </c>
      <c r="EH68" s="30" t="s">
        <v>70</v>
      </c>
      <c r="EI68" s="31" t="n">
        <v>0</v>
      </c>
      <c r="EJ68" s="30" t="s">
        <v>70</v>
      </c>
      <c r="EK68" s="31" t="n">
        <v>0</v>
      </c>
      <c r="EL68" s="30" t="s">
        <v>70</v>
      </c>
      <c r="EM68" s="31" t="n">
        <v>0</v>
      </c>
      <c r="EN68" s="30" t="s">
        <v>70</v>
      </c>
      <c r="EO68" s="31" t="n">
        <v>0</v>
      </c>
      <c r="EP68" s="30" t="s">
        <v>70</v>
      </c>
      <c r="EQ68" s="31" t="n">
        <v>0</v>
      </c>
      <c r="ER68" s="32" t="e">
        <f aca="false">IF(EV68="PASS",EH68+EJ68+EL68+EN68+EP68,"")</f>
        <v>#VALUE!</v>
      </c>
      <c r="ES68" s="33" t="e">
        <f aca="false">IF(ER68="","",ER68/500*100)</f>
        <v>#VALUE!</v>
      </c>
      <c r="ET68" s="32" t="e">
        <f aca="false">IF(EV68="PASS",Ngrade(ES68),"")</f>
        <v>#VALUE!</v>
      </c>
      <c r="EU68" s="33" t="n">
        <f aca="false">ROUND(((EI68*3)+(EK68*4)+(EM68*3)+(EO68*3)+(EQ68*3))/16,2)</f>
        <v>0</v>
      </c>
      <c r="EV68" s="34" t="e">
        <f aca="false">remarks5(EI68,EK68,EM68,EO68,EQ68,LEFT(EH$5,6),LEFT(EJ$5,6),LEFT(EL$5,6),LEFT(EN$5,6),LEFT(EP$5,6))</f>
        <v>#VALUE!</v>
      </c>
      <c r="EW68" s="38" t="e">
        <f aca="false">STATUS(EU68)</f>
        <v>#VALUE!</v>
      </c>
      <c r="EX68" s="36" t="n">
        <f aca="false">((H68+J68+L68+P68+Z68+AB68+AF68+AQ68+AS68+AU68+AW68+AY68+BA68+BL68+BN68+BP68+BR68+EI68+EM68+EO68+EQ68)*3+SUM(R68,AD68)*2+SUM(N68,AH68,BJ68,EK68)*4)/83</f>
        <v>0.214457831325301</v>
      </c>
      <c r="EY68" s="30" t="s">
        <v>70</v>
      </c>
      <c r="EZ68" s="31" t="n">
        <v>0</v>
      </c>
      <c r="FA68" s="30" t="s">
        <v>70</v>
      </c>
      <c r="FB68" s="31" t="n">
        <v>0</v>
      </c>
      <c r="FC68" s="30" t="s">
        <v>70</v>
      </c>
      <c r="FD68" s="31" t="n">
        <v>0</v>
      </c>
      <c r="FE68" s="30" t="s">
        <v>70</v>
      </c>
      <c r="FF68" s="31" t="n">
        <v>0</v>
      </c>
      <c r="FG68" s="30" t="s">
        <v>70</v>
      </c>
      <c r="FH68" s="31" t="n">
        <v>0</v>
      </c>
      <c r="FI68" s="32" t="e">
        <f aca="false">IF(FM68="PASS",EY68+FA68+FC68+FE68+FG68,"")</f>
        <v>#VALUE!</v>
      </c>
      <c r="FJ68" s="33" t="e">
        <f aca="false">IF(FI68="","",FI68/500*100)</f>
        <v>#VALUE!</v>
      </c>
      <c r="FK68" s="32" t="e">
        <f aca="false">IF(FM68="PASS",Ngrade(FJ68),"")</f>
        <v>#VALUE!</v>
      </c>
      <c r="FL68" s="33" t="n">
        <f aca="false">ROUND(((EZ68*3)+(FB68*3)+(FD68*3)+(FF68*3)+(FH68*3))/15,2)</f>
        <v>0</v>
      </c>
      <c r="FM68" s="34" t="e">
        <f aca="false">remarks5(EZ68,FB68,FD68,FF68,FH68,LEFT(EY$5,6),LEFT(FA$5,6),LEFT(FC$5,6),LEFT(FE$5,6),LEFT(FG$5,6))</f>
        <v>#VALUE!</v>
      </c>
      <c r="FN68" s="38" t="e">
        <f aca="false">STATUS(FL68)</f>
        <v>#VALUE!</v>
      </c>
      <c r="FO68" s="36" t="n">
        <f aca="false">((H68+J68+L68+P68+Z68+AB68+AF68+AQ68+AS68+AU68+AW68+AY68+BA68+BL68+BN68+BP68+BR68+EI68+EM68+EO68+EQ68+EZ68+FB68+FD68+FF68+FH68)*3+SUM(R68,AD68)*2+SUM(N68,AH68,BJ68,EK68)*4)/98</f>
        <v>0.181632653061225</v>
      </c>
      <c r="FP68" s="30" t="s">
        <v>70</v>
      </c>
      <c r="FQ68" s="31" t="n">
        <v>0</v>
      </c>
      <c r="FR68" s="30" t="s">
        <v>70</v>
      </c>
      <c r="FS68" s="31" t="n">
        <v>0</v>
      </c>
      <c r="FT68" s="30" t="s">
        <v>70</v>
      </c>
      <c r="FU68" s="31" t="n">
        <v>0</v>
      </c>
      <c r="FV68" s="30" t="s">
        <v>70</v>
      </c>
      <c r="FW68" s="31" t="n">
        <v>0</v>
      </c>
      <c r="FX68" s="30" t="s">
        <v>70</v>
      </c>
      <c r="FY68" s="31" t="n">
        <v>0</v>
      </c>
      <c r="FZ68" s="32" t="e">
        <f aca="false">IF(GD68="PASS",FP68+FR68+FT68+FV68+FX68,"")</f>
        <v>#VALUE!</v>
      </c>
      <c r="GA68" s="33" t="e">
        <f aca="false">IF(FZ68="","",FZ68/500*100)</f>
        <v>#VALUE!</v>
      </c>
      <c r="GB68" s="32" t="e">
        <f aca="false">IF(GD68="PASS",Ngrade(GA68),"")</f>
        <v>#VALUE!</v>
      </c>
      <c r="GC68" s="33" t="n">
        <f aca="false">ROUND(((FQ68*3)+(FS68*3)+(FU68*3)+(FW68*3)+(FY68*4))/16,2)</f>
        <v>0</v>
      </c>
      <c r="GD68" s="34" t="e">
        <f aca="false">remarks5(FQ68,FS68,FU68,FW68,FY68,LEFT(FP$5,6),LEFT(FR$5,6),LEFT(FT$5,6),LEFT(FV$5,6),LEFT(FX$5,6))</f>
        <v>#VALUE!</v>
      </c>
      <c r="GE68" s="38" t="e">
        <f aca="false">STATUS(GC68)</f>
        <v>#VALUE!</v>
      </c>
      <c r="GF68" s="36" t="n">
        <f aca="false">((H68+J68+L68+P68+Z68+AB68+AF68+AQ68+AS68+AU68+AW68+AY68+BA68+BL68+BN68+BP68+BR68+EI68+EM68+EO68+EQ68+EZ68+FB68+FD68+FF68+FH68+FQ68+FS68+FU68+FW68)*3+SUM(R68,AD68)*2+SUM(N68,AH68,BJ68,EK68,FY68)*4)/114</f>
        <v>0.156140350877193</v>
      </c>
      <c r="GG68" s="30" t="s">
        <v>70</v>
      </c>
      <c r="GH68" s="31" t="n">
        <v>0</v>
      </c>
      <c r="GI68" s="30" t="s">
        <v>70</v>
      </c>
      <c r="GJ68" s="31" t="n">
        <v>0</v>
      </c>
      <c r="GK68" s="30" t="s">
        <v>70</v>
      </c>
      <c r="GL68" s="31" t="n">
        <v>0</v>
      </c>
      <c r="GM68" s="30" t="s">
        <v>70</v>
      </c>
      <c r="GN68" s="31" t="n">
        <v>0</v>
      </c>
      <c r="GO68" s="30" t="s">
        <v>70</v>
      </c>
      <c r="GP68" s="31" t="n">
        <v>0</v>
      </c>
      <c r="GQ68" s="32" t="e">
        <f aca="false">IF(GU68="PASS",GG68+GI68+GK68+GM68+GO68,"")</f>
        <v>#VALUE!</v>
      </c>
      <c r="GR68" s="33" t="e">
        <f aca="false">IF(GQ68="","",GQ68/500*100)</f>
        <v>#VALUE!</v>
      </c>
      <c r="GS68" s="32" t="e">
        <f aca="false">IF(GU68="PASS",Ngrade(GR68),"")</f>
        <v>#VALUE!</v>
      </c>
      <c r="GT68" s="33" t="n">
        <f aca="false">ROUND(((GH68*3)+(GJ68*3)+(GL68*3)+(GN68*3)+(GP68*6))/18,2)</f>
        <v>0</v>
      </c>
      <c r="GU68" s="34" t="e">
        <f aca="false">remarks5(GH68,GJ68,GL68,GN68,GP68,LEFT(GG$5,6),LEFT(GI$5,6),LEFT(GK$5,6),LEFT(GM$5,6),LEFT(GO$5,6))</f>
        <v>#VALUE!</v>
      </c>
      <c r="GV68" s="38" t="e">
        <f aca="false">STATUS(GT68)</f>
        <v>#VALUE!</v>
      </c>
      <c r="GW68" s="39" t="e">
        <f aca="false">IF(AND(W68="PASS",AM68="PASS",BF68="PASS",BW68="PASS",EV68="PASS",FM68="PASS",GD68="PASS",GU68="PASS"),S68+AI68+BB68+BS68+ER68+FI68+FZ68+GQ68,"")</f>
        <v>#VALUE!</v>
      </c>
      <c r="GX68" s="19" t="e">
        <f aca="false">IF(GW68="","",GW68/4150*100)</f>
        <v>#VALUE!</v>
      </c>
      <c r="GY68" s="39" t="e">
        <f aca="false">IF(HA68="PASS",Ngrade(GX68),"")</f>
        <v>#VALUE!</v>
      </c>
      <c r="GZ68" s="19" t="n">
        <f aca="false">((H68+J68+L68+P68+Z68+AB68+AF68+AQ68+AS68+AU68+AW68+AY68+BA68+BL68+BN68+BP68+BR68+EI68+EM68+EO68+EQ68+EZ68+FB68+FD68+FF68+FH68+FQ68+FS68+FU68+FW68+GH68+GJ68+GL68+GN68)*3+SUM(R68,AD68)*2+SUM(N68,AH68,BJ68,EK68,FY68)*4+SUM(GP68)*6)/132</f>
        <v>0.134848484848485</v>
      </c>
      <c r="HA68" s="19" t="e">
        <f aca="false">IF(GX68="","FAIL","PASS")</f>
        <v>#VALUE!</v>
      </c>
      <c r="HB68" s="19" t="e">
        <f aca="false">STATUS2008(V68,AO68,BH68,EG68,EX68,FO68,GF68,GZ68)</f>
        <v>#VALUE!</v>
      </c>
      <c r="HC68" s="40" t="s">
        <v>71</v>
      </c>
    </row>
    <row r="69" customFormat="false" ht="21" hidden="false" customHeight="false" outlineLevel="0" collapsed="false">
      <c r="A69" s="43" t="s">
        <v>249</v>
      </c>
      <c r="B69" s="44" t="s">
        <v>250</v>
      </c>
      <c r="C69" s="44" t="s">
        <v>251</v>
      </c>
      <c r="F69" s="42"/>
      <c r="G69" s="30" t="n">
        <v>65</v>
      </c>
      <c r="H69" s="31" t="n">
        <v>2.4</v>
      </c>
      <c r="I69" s="30" t="n">
        <v>66</v>
      </c>
      <c r="J69" s="31" t="n">
        <v>2.4</v>
      </c>
      <c r="K69" s="30" t="n">
        <v>55</v>
      </c>
      <c r="L69" s="31" t="n">
        <v>1.5</v>
      </c>
      <c r="M69" s="30" t="n">
        <v>60</v>
      </c>
      <c r="N69" s="31" t="n">
        <v>2</v>
      </c>
      <c r="O69" s="30" t="n">
        <v>67</v>
      </c>
      <c r="P69" s="31" t="n">
        <v>2.5</v>
      </c>
      <c r="Q69" s="30" t="n">
        <v>44</v>
      </c>
      <c r="R69" s="31" t="n">
        <v>4</v>
      </c>
      <c r="S69" s="32" t="e">
        <f aca="false">IF(W69="PASS",G69+I69+K69+M69+O69+Q69,"")</f>
        <v>#VALUE!</v>
      </c>
      <c r="T69" s="33" t="e">
        <f aca="false">IF(S69="","",S69/550*100)</f>
        <v>#VALUE!</v>
      </c>
      <c r="U69" s="32" t="e">
        <f aca="false">IF(W69="PASS",Ngrade(T69),"")</f>
        <v>#VALUE!</v>
      </c>
      <c r="V69" s="33" t="n">
        <f aca="false">ROUND(((H69*3)+(J69*3)+(L69*3)+(N69*4)+(P69*3)+(R69*2))/18,2)</f>
        <v>2.36</v>
      </c>
      <c r="W69" s="34" t="e">
        <f aca="false">remarks5(H69,J69,L69,N69,R69,LEFT(G$5,6),LEFT(I$5,6),LEFT(K$5,6),LEFT(M$5,6),LEFT(Q$5,6))</f>
        <v>#VALUE!</v>
      </c>
      <c r="X69" s="34" t="e">
        <f aca="false">STATUS(V69)</f>
        <v>#VALUE!</v>
      </c>
      <c r="Y69" s="30" t="n">
        <v>60</v>
      </c>
      <c r="Z69" s="31" t="n">
        <v>2</v>
      </c>
      <c r="AA69" s="30" t="n">
        <v>77</v>
      </c>
      <c r="AB69" s="31" t="n">
        <v>3.2</v>
      </c>
      <c r="AC69" s="30" t="n">
        <v>59</v>
      </c>
      <c r="AD69" s="31" t="n">
        <v>1.9</v>
      </c>
      <c r="AE69" s="30" t="n">
        <v>72</v>
      </c>
      <c r="AF69" s="31" t="n">
        <v>2.9</v>
      </c>
      <c r="AG69" s="30" t="n">
        <v>57</v>
      </c>
      <c r="AH69" s="31" t="n">
        <v>1.7</v>
      </c>
      <c r="AI69" s="32" t="e">
        <f aca="false">IF(AM69="PASS",Y69+AA69+AC69+AE69+AG69,"")</f>
        <v>#VALUE!</v>
      </c>
      <c r="AJ69" s="33" t="e">
        <f aca="false">IF(AI69="","",AI69/500*100)</f>
        <v>#VALUE!</v>
      </c>
      <c r="AK69" s="33" t="e">
        <f aca="false">IF(AM69="PASS",Ngrade(AJ69),"")</f>
        <v>#VALUE!</v>
      </c>
      <c r="AL69" s="33" t="n">
        <f aca="false">ROUND(((Z69*3)+(AB69*3)+(AD69*2)+(AF69*3)+(AH69*4))/15,2)</f>
        <v>2.33</v>
      </c>
      <c r="AM69" s="35" t="e">
        <f aca="false">remarks5(Z69,AB69,AD69,AF69,AH69,LEFT(Y$5,6),LEFT(AA$5,6),LEFT(AC$5,6),LEFT(AE$5,6),LEFT(AG$5,6))</f>
        <v>#VALUE!</v>
      </c>
      <c r="AN69" s="35" t="e">
        <f aca="false">STATUS(AL69)</f>
        <v>#VALUE!</v>
      </c>
      <c r="AO69" s="36" t="n">
        <f aca="false">(SUM(H69,J69,L69,P69,Z69,AB69,AF69)*3+SUM(N69,AH69)*4+SUM(R69,AD69)*2)/33</f>
        <v>2.34242424242424</v>
      </c>
      <c r="AP69" s="30" t="n">
        <v>50</v>
      </c>
      <c r="AQ69" s="31" t="n">
        <v>1</v>
      </c>
      <c r="AR69" s="30" t="n">
        <v>60</v>
      </c>
      <c r="AS69" s="31" t="n">
        <v>2</v>
      </c>
      <c r="AT69" s="30" t="n">
        <v>65</v>
      </c>
      <c r="AU69" s="31" t="n">
        <v>2.4</v>
      </c>
      <c r="AV69" s="30" t="n">
        <v>66</v>
      </c>
      <c r="AW69" s="31" t="n">
        <v>2.4</v>
      </c>
      <c r="AX69" s="47" t="n">
        <v>60</v>
      </c>
      <c r="AY69" s="31" t="n">
        <v>2</v>
      </c>
      <c r="AZ69" s="30" t="n">
        <v>63</v>
      </c>
      <c r="BA69" s="31" t="n">
        <v>2.2</v>
      </c>
      <c r="BB69" s="32" t="e">
        <f aca="false">IF(BF69="PASS",AP69+AR69+AT69+AV69++AX69+AZ69,"")</f>
        <v>#VALUE!</v>
      </c>
      <c r="BC69" s="33" t="e">
        <f aca="false">IF(BB69="","",BB69/600*100)</f>
        <v>#VALUE!</v>
      </c>
      <c r="BD69" s="32" t="e">
        <f aca="false">IF(BF69="PASS",Ngrade(BC69),"")</f>
        <v>#VALUE!</v>
      </c>
      <c r="BE69" s="33" t="n">
        <f aca="false">ROUND(((AQ69*3)+(AS69*3)+(AU69*3)+(AW69*3)+(AY69*3)+(BA69*3))/18,2)</f>
        <v>2</v>
      </c>
      <c r="BF69" s="34" t="e">
        <f aca="false">remarks6($AQ69,$AS69,$AU69,$AW69,$AY69,$BA69,LEFT($AP$5,6),LEFT($AR$5,6),LEFT($AT$5,6),LEFT($AV$5,6),LEFT($AX$5,6),LEFT($AZ$5,6))</f>
        <v>#VALUE!</v>
      </c>
      <c r="BG69" s="34" t="e">
        <f aca="false">STATUS(BE69)</f>
        <v>#VALUE!</v>
      </c>
      <c r="BH69" s="36" t="n">
        <f aca="false">(SUM(H69,J69,L69,P69,Z69,AB69,AF69,AQ69,AS69,AU69,AW69,AY69,BA69)*3+SUM(N69,AH69)*4+SUM(R69,AD69)*2)/51</f>
        <v>2.22156862745098</v>
      </c>
      <c r="BI69" s="30" t="n">
        <v>98</v>
      </c>
      <c r="BJ69" s="31" t="n">
        <v>4</v>
      </c>
      <c r="BK69" s="30" t="n">
        <v>50</v>
      </c>
      <c r="BL69" s="31" t="n">
        <v>1</v>
      </c>
      <c r="BM69" s="30" t="n">
        <v>90</v>
      </c>
      <c r="BN69" s="31" t="n">
        <v>4</v>
      </c>
      <c r="BO69" s="30" t="n">
        <v>90</v>
      </c>
      <c r="BP69" s="31" t="n">
        <v>4</v>
      </c>
      <c r="BQ69" s="30" t="n">
        <v>98</v>
      </c>
      <c r="BR69" s="31" t="n">
        <v>4</v>
      </c>
      <c r="BS69" s="32" t="e">
        <f aca="false">IF(BW69="PASS",BI69+BK69+BM69+BO69+BQ69,"")</f>
        <v>#VALUE!</v>
      </c>
      <c r="BT69" s="33" t="e">
        <f aca="false">IF(BS69="","",BS69/500*100)</f>
        <v>#VALUE!</v>
      </c>
      <c r="BU69" s="32" t="e">
        <f aca="false">IF(BW69="PASS",Ngrade(BT69),"")</f>
        <v>#VALUE!</v>
      </c>
      <c r="BV69" s="33" t="n">
        <f aca="false">ROUND(((BJ69*4)+(BL69*3)+(BN69*3)+(BP69*3)+(BR69*3))/16,2)</f>
        <v>3.44</v>
      </c>
      <c r="BW69" s="34" t="e">
        <f aca="false">remarks5(BJ69,BL69,BN69,BP69,BR69,LEFT(BI$5,6),LEFT(BK$5,6),LEFT(BM$5,6),LEFT(BO$5,6),LEFT(BQ$5,6))</f>
        <v>#VALUE!</v>
      </c>
      <c r="BX69" s="30"/>
      <c r="BY69" s="31"/>
      <c r="BZ69" s="30"/>
      <c r="CA69" s="31"/>
      <c r="CB69" s="30"/>
      <c r="CC69" s="31"/>
      <c r="CD69" s="30"/>
      <c r="CE69" s="31"/>
      <c r="CF69" s="30"/>
      <c r="CG69" s="31"/>
      <c r="CH69" s="30"/>
      <c r="CI69" s="31"/>
      <c r="CJ69" s="32" t="e">
        <f aca="false">IF(CN69="PASS",BX69+BZ69+CB69+CD69+CF69+CH69,"")</f>
        <v>#REF!</v>
      </c>
      <c r="CK69" s="37" t="e">
        <f aca="false">IF(CJ69="","",CJ69/600*100)</f>
        <v>#REF!</v>
      </c>
      <c r="CL69" s="32" t="e">
        <f aca="false">IF(CN69="PASS",Ngrade(CK69),"")</f>
        <v>#REF!</v>
      </c>
      <c r="CM69" s="33" t="e">
        <f aca="false">IF(CJ69="","",((BY69)*3+(CA69)*3+(CC69)*3+(CE69)*3+(CG69)*3+(CI69)*3)/18)</f>
        <v>#REF!</v>
      </c>
      <c r="CN69" s="34" t="e">
        <f aca="false">remarks6(BY69,CA69,CC69,CE69,CG69,CI69,LEFT($G$5,6),LEFT($I$5,6),LEFT($K$5,6),LEFT($M$5,6),LEFT($O$5,6),LEFT(#REF!,6))</f>
        <v>#REF!</v>
      </c>
      <c r="CO69" s="30"/>
      <c r="CP69" s="31"/>
      <c r="CQ69" s="30"/>
      <c r="CR69" s="31"/>
      <c r="CS69" s="30"/>
      <c r="CT69" s="31"/>
      <c r="CU69" s="30"/>
      <c r="CV69" s="31"/>
      <c r="CW69" s="30"/>
      <c r="CX69" s="31"/>
      <c r="CY69" s="32" t="e">
        <f aca="false">IF(DC69="PASS",CO69+CQ69+CS69+CU69+CW69,"")</f>
        <v>#VALUE!</v>
      </c>
      <c r="CZ69" s="37" t="e">
        <f aca="false">IF(CY69="","",CY69/500*100)</f>
        <v>#VALUE!</v>
      </c>
      <c r="DA69" s="32" t="e">
        <f aca="false">IF(DC69="PASS",Ngrade(CZ69),"")</f>
        <v>#VALUE!</v>
      </c>
      <c r="DB69" s="33" t="e">
        <f aca="false">IF(CY69="","",((CP69)*3+(CR69)*3+(CT69)*3+(CV69)*3+(CX69)*3)/15)</f>
        <v>#VALUE!</v>
      </c>
      <c r="DC69" s="34" t="e">
        <f aca="false">remarks5(CP69,CR69,CT69,CV69,CX69,LEFT(CO$5,6),LEFT(CQ$5,6),LEFT(CS$5,6),LEFT(CU$5,6),LEFT(CW$5,6))</f>
        <v>#VALUE!</v>
      </c>
      <c r="DD69" s="30"/>
      <c r="DE69" s="31"/>
      <c r="DF69" s="30"/>
      <c r="DG69" s="31"/>
      <c r="DH69" s="30"/>
      <c r="DI69" s="31"/>
      <c r="DJ69" s="30"/>
      <c r="DK69" s="31"/>
      <c r="DL69" s="32" t="e">
        <f aca="false">IF(DP69="PASS",DD69+DF69+DH69+DJ69,"")</f>
        <v>#VALUE!</v>
      </c>
      <c r="DM69" s="37" t="e">
        <f aca="false">IF(DL69="","",DL69/400*100)</f>
        <v>#VALUE!</v>
      </c>
      <c r="DN69" s="32" t="e">
        <f aca="false">IF(DP69="PASS",Ngrade(DM69),"")</f>
        <v>#VALUE!</v>
      </c>
      <c r="DO69" s="33" t="e">
        <f aca="false">IF(DL69="","",((DE69)*3+(DG69)*3+(DI69)*3+(DK69)*3)/12)</f>
        <v>#VALUE!</v>
      </c>
      <c r="DP69" s="34" t="e">
        <f aca="false">remark4(DE69,DG69,DI69,DK69,LEFT(DD$5,6),LEFT(DF$5,6),LEFT(DH$5,6),LEFT(DJ$5,6))</f>
        <v>#VALUE!</v>
      </c>
      <c r="DQ69" s="30"/>
      <c r="DR69" s="31"/>
      <c r="DS69" s="30"/>
      <c r="DT69" s="31"/>
      <c r="DU69" s="30"/>
      <c r="DV69" s="31"/>
      <c r="DW69" s="30"/>
      <c r="DX69" s="31"/>
      <c r="DY69" s="30"/>
      <c r="DZ69" s="31"/>
      <c r="EA69" s="32" t="e">
        <f aca="false">IF(EE69="PASS",DQ69+DS69+DU69+DW69+DY69,"")</f>
        <v>#VALUE!</v>
      </c>
      <c r="EB69" s="37" t="e">
        <f aca="false">IF(EA69="","",EA69/500*100)</f>
        <v>#VALUE!</v>
      </c>
      <c r="EC69" s="32" t="e">
        <f aca="false">IF(EE69="PASS",Ngrade(EB69),"")</f>
        <v>#VALUE!</v>
      </c>
      <c r="ED69" s="33" t="e">
        <f aca="false">IF(EA69="","",((DR69)*3+(DT69)*3+(DV69)*3+(DX69)*3+(DZ69)*6)/18)</f>
        <v>#VALUE!</v>
      </c>
      <c r="EE69" s="34" t="e">
        <f aca="false">remarks5(DR69,DT69,DV69,DX69,DZ69,LEFT(DQ$5,6),LEFT(DS$5,6),LEFT(DU$5,6),LEFT(DW$5,6),LEFT(DY$5,6))</f>
        <v>#VALUE!</v>
      </c>
      <c r="EF69" s="34" t="e">
        <f aca="false">STATUS(BV69)</f>
        <v>#VALUE!</v>
      </c>
      <c r="EG69" s="36" t="n">
        <f aca="false">(SUM(H69,J69,L69,P69,Z69,AB69,AF69,AQ69,AS69,AU69,AW69,AY69,BA69,BL69,BN69,BP69,BR69)*3+SUM(N69,AH69,BJ69)*4+SUM(R69,AD69)*2)/67</f>
        <v>2.51194029850746</v>
      </c>
      <c r="EH69" s="30" t="n">
        <v>99</v>
      </c>
      <c r="EI69" s="31" t="n">
        <v>4</v>
      </c>
      <c r="EJ69" s="30" t="n">
        <v>64</v>
      </c>
      <c r="EK69" s="31" t="n">
        <v>2.3</v>
      </c>
      <c r="EL69" s="30" t="n">
        <v>71</v>
      </c>
      <c r="EM69" s="31" t="n">
        <v>2.8</v>
      </c>
      <c r="EN69" s="30" t="n">
        <v>78</v>
      </c>
      <c r="EO69" s="31" t="n">
        <v>3.2</v>
      </c>
      <c r="EP69" s="30" t="n">
        <v>50</v>
      </c>
      <c r="EQ69" s="31" t="n">
        <v>1</v>
      </c>
      <c r="ER69" s="32" t="e">
        <f aca="false">IF(EV69="PASS",EH69+EJ69+EL69+EN69+EP69,"")</f>
        <v>#VALUE!</v>
      </c>
      <c r="ES69" s="33" t="e">
        <f aca="false">IF(ER69="","",ER69/500*100)</f>
        <v>#VALUE!</v>
      </c>
      <c r="ET69" s="32" t="e">
        <f aca="false">IF(EV69="PASS",Ngrade(ES69),"")</f>
        <v>#VALUE!</v>
      </c>
      <c r="EU69" s="33" t="n">
        <f aca="false">ROUND(((EI69*3)+(EK69*4)+(EM69*3)+(EO69*3)+(EQ69*3))/16,2)</f>
        <v>2.64</v>
      </c>
      <c r="EV69" s="34" t="e">
        <f aca="false">remarks5(EI69,EK69,EM69,EO69,EQ69,LEFT(EH$5,6),LEFT(EJ$5,6),LEFT(EL$5,6),LEFT(EN$5,6),LEFT(EP$5,6))</f>
        <v>#VALUE!</v>
      </c>
      <c r="EW69" s="38" t="e">
        <f aca="false">STATUS(EU69)</f>
        <v>#VALUE!</v>
      </c>
      <c r="EX69" s="36" t="n">
        <f aca="false">((H69+J69+L69+P69+Z69+AB69+AF69+AQ69+AS69+AU69+AW69+AY69+BA69+BL69+BN69+BP69+BR69+EI69+EM69+EO69+EQ69)*3+SUM(R69,AD69)*2+SUM(N69,AH69,BJ69,EK69)*4)/83</f>
        <v>2.53614457831325</v>
      </c>
      <c r="EY69" s="30" t="n">
        <v>86</v>
      </c>
      <c r="EZ69" s="31" t="n">
        <v>4</v>
      </c>
      <c r="FA69" s="30" t="n">
        <v>78</v>
      </c>
      <c r="FB69" s="31" t="n">
        <v>3.2</v>
      </c>
      <c r="FC69" s="30" t="n">
        <v>90</v>
      </c>
      <c r="FD69" s="31" t="n">
        <v>4</v>
      </c>
      <c r="FE69" s="30" t="n">
        <v>63</v>
      </c>
      <c r="FF69" s="31" t="n">
        <v>2.2</v>
      </c>
      <c r="FG69" s="30" t="n">
        <v>65</v>
      </c>
      <c r="FH69" s="31" t="n">
        <v>2.4</v>
      </c>
      <c r="FI69" s="32" t="e">
        <f aca="false">IF(FM69="PASS",EY69+FA69+FC69+FE69+FG69,"")</f>
        <v>#VALUE!</v>
      </c>
      <c r="FJ69" s="33" t="e">
        <f aca="false">IF(FI69="","",FI69/500*100)</f>
        <v>#VALUE!</v>
      </c>
      <c r="FK69" s="32" t="e">
        <f aca="false">IF(FM69="PASS",Ngrade(FJ69),"")</f>
        <v>#VALUE!</v>
      </c>
      <c r="FL69" s="33" t="n">
        <f aca="false">ROUND(((EZ69*3)+(FB69*3)+(FD69*3)+(FF69*3)+(FH69*3))/15,2)</f>
        <v>3.16</v>
      </c>
      <c r="FM69" s="34" t="e">
        <f aca="false">remarks5(EZ69,FB69,FD69,FF69,FH69,LEFT(EY$5,6),LEFT(FA$5,6),LEFT(FC$5,6),LEFT(FE$5,6),LEFT(FG$5,6))</f>
        <v>#VALUE!</v>
      </c>
      <c r="FN69" s="38" t="e">
        <f aca="false">STATUS(FL69)</f>
        <v>#VALUE!</v>
      </c>
      <c r="FO69" s="36" t="n">
        <f aca="false">((H69+J69+L69+P69+Z69+AB69+AF69+AQ69+AS69+AU69+AW69+AY69+BA69+BL69+BN69+BP69+BR69+EI69+EM69+EO69+EQ69+EZ69+FB69+FD69+FF69+FH69)*3+SUM(R69,AD69)*2+SUM(N69,AH69,BJ69,EK69)*4)/98</f>
        <v>2.63163265306122</v>
      </c>
      <c r="FP69" s="30" t="n">
        <v>85</v>
      </c>
      <c r="FQ69" s="31" t="n">
        <v>4</v>
      </c>
      <c r="FR69" s="30" t="n">
        <v>60</v>
      </c>
      <c r="FS69" s="31" t="n">
        <v>2</v>
      </c>
      <c r="FT69" s="30" t="n">
        <v>86</v>
      </c>
      <c r="FU69" s="31" t="n">
        <v>4</v>
      </c>
      <c r="FV69" s="30" t="n">
        <v>53</v>
      </c>
      <c r="FW69" s="31" t="n">
        <v>1.3</v>
      </c>
      <c r="FX69" s="30" t="n">
        <v>53</v>
      </c>
      <c r="FY69" s="31" t="n">
        <v>1.3</v>
      </c>
      <c r="FZ69" s="32" t="e">
        <f aca="false">IF(GD69="PASS",FP69+FR69+FT69+FV69+FX69,"")</f>
        <v>#VALUE!</v>
      </c>
      <c r="GA69" s="33" t="e">
        <f aca="false">IF(FZ69="","",FZ69/500*100)</f>
        <v>#VALUE!</v>
      </c>
      <c r="GB69" s="32" t="e">
        <f aca="false">IF(GD69="PASS",Ngrade(GA69),"")</f>
        <v>#VALUE!</v>
      </c>
      <c r="GC69" s="33" t="n">
        <f aca="false">ROUND(((FQ69*3)+(FS69*3)+(FU69*3)+(FW69*3)+(FY69*4))/16,2)</f>
        <v>2.44</v>
      </c>
      <c r="GD69" s="34" t="e">
        <f aca="false">remarks5(FQ69,FS69,FU69,FW69,FY69,LEFT(FP$5,6),LEFT(FR$5,6),LEFT(FT$5,6),LEFT(FV$5,6),LEFT(FX$5,6))</f>
        <v>#VALUE!</v>
      </c>
      <c r="GE69" s="38" t="e">
        <f aca="false">STATUS(GC69)</f>
        <v>#VALUE!</v>
      </c>
      <c r="GF69" s="36" t="n">
        <f aca="false">((H69+J69+L69+P69+Z69+AB69+AF69+AQ69+AS69+AU69+AW69+AY69+BA69+BL69+BN69+BP69+BR69+EI69+EM69+EO69+EQ69+EZ69+FB69+FD69+FF69+FH69+FQ69+FS69+FU69+FW69)*3+SUM(R69,AD69)*2+SUM(N69,AH69,BJ69,EK69,FY69)*4)/114</f>
        <v>2.60526315789474</v>
      </c>
      <c r="GG69" s="30" t="n">
        <v>70</v>
      </c>
      <c r="GH69" s="31" t="n">
        <v>2.8</v>
      </c>
      <c r="GI69" s="30" t="n">
        <v>76</v>
      </c>
      <c r="GJ69" s="31" t="n">
        <v>3.1</v>
      </c>
      <c r="GK69" s="30" t="n">
        <v>72</v>
      </c>
      <c r="GL69" s="31" t="n">
        <v>2.9</v>
      </c>
      <c r="GM69" s="30" t="n">
        <v>60</v>
      </c>
      <c r="GN69" s="31" t="n">
        <v>2</v>
      </c>
      <c r="GO69" s="30" t="n">
        <v>65</v>
      </c>
      <c r="GP69" s="31" t="n">
        <v>2.4</v>
      </c>
      <c r="GQ69" s="32" t="e">
        <f aca="false">IF(GU69="PASS",GG69+GI69+GK69+GM69+GO69,"")</f>
        <v>#VALUE!</v>
      </c>
      <c r="GR69" s="33" t="e">
        <f aca="false">IF(GQ69="","",GQ69/500*100)</f>
        <v>#VALUE!</v>
      </c>
      <c r="GS69" s="32" t="e">
        <f aca="false">IF(GU69="PASS",Ngrade(GR69),"")</f>
        <v>#VALUE!</v>
      </c>
      <c r="GT69" s="33" t="n">
        <f aca="false">ROUND(((GH69*3)+(GJ69*3)+(GL69*3)+(GN69*3)+(GP69*6))/18,2)</f>
        <v>2.6</v>
      </c>
      <c r="GU69" s="34" t="e">
        <f aca="false">remarks5(GH69,GJ69,GL69,GN69,GP69,LEFT(GG$5,6),LEFT(GI$5,6),LEFT(GK$5,6),LEFT(GM$5,6),LEFT(GO$5,6))</f>
        <v>#VALUE!</v>
      </c>
      <c r="GV69" s="38" t="e">
        <f aca="false">STATUS(GT69)</f>
        <v>#VALUE!</v>
      </c>
      <c r="GW69" s="39" t="e">
        <f aca="false">IF(AND(W69="PASS",AM69="PASS",BF69="PASS",BW69="PASS",EV69="PASS",FM69="PASS",GD69="PASS",GU69="PASS"),S69+AI69+BB69+BS69+ER69+FI69+FZ69+GQ69,"")</f>
        <v>#VALUE!</v>
      </c>
      <c r="GX69" s="19" t="e">
        <f aca="false">IF(GW69="","",GW69/4150*100)</f>
        <v>#VALUE!</v>
      </c>
      <c r="GY69" s="39" t="e">
        <f aca="false">IF(HA69="PASS",Ngrade(GX69),"")</f>
        <v>#VALUE!</v>
      </c>
      <c r="GZ69" s="19" t="n">
        <f aca="false">((H69+J69+L69+P69+Z69+AB69+AF69+AQ69+AS69+AU69+AW69+AY69+BA69+BL69+BN69+BP69+BR69+EI69+EM69+EO69+EQ69+EZ69+FB69+FD69+FF69+FH69+FQ69+FS69+FU69+FW69+GH69+GJ69+GL69+GN69)*3+SUM(R69,AD69)*2+SUM(N69,AH69,BJ69,EK69,FY69)*4+SUM(GP69)*6)/132</f>
        <v>2.60454545454545</v>
      </c>
      <c r="HA69" s="19" t="e">
        <f aca="false">IF(GX69="","FAIL","PASS")</f>
        <v>#VALUE!</v>
      </c>
      <c r="HB69" s="19" t="e">
        <f aca="false">STATUS2008(V69,AO69,BH69,EG69,EX69,FO69,GF69,GZ69)</f>
        <v>#VALUE!</v>
      </c>
      <c r="HC69" s="49"/>
    </row>
    <row r="70" customFormat="false" ht="21" hidden="false" customHeight="false" outlineLevel="0" collapsed="false">
      <c r="A70" s="43" t="s">
        <v>252</v>
      </c>
      <c r="B70" s="44" t="s">
        <v>253</v>
      </c>
      <c r="C70" s="44" t="s">
        <v>254</v>
      </c>
      <c r="F70" s="42"/>
      <c r="G70" s="30" t="n">
        <v>65</v>
      </c>
      <c r="H70" s="31" t="n">
        <v>2.4</v>
      </c>
      <c r="I70" s="30" t="n">
        <v>87</v>
      </c>
      <c r="J70" s="31" t="n">
        <v>4</v>
      </c>
      <c r="K70" s="30" t="n">
        <v>54</v>
      </c>
      <c r="L70" s="31" t="n">
        <v>1.4</v>
      </c>
      <c r="M70" s="30" t="n">
        <v>61</v>
      </c>
      <c r="N70" s="31" t="n">
        <v>2.1</v>
      </c>
      <c r="O70" s="30" t="n">
        <v>58</v>
      </c>
      <c r="P70" s="31" t="n">
        <v>1.8</v>
      </c>
      <c r="Q70" s="30" t="n">
        <v>37</v>
      </c>
      <c r="R70" s="31" t="n">
        <v>3</v>
      </c>
      <c r="S70" s="32" t="e">
        <f aca="false">IF(W70="PASS",G70+I70+K70+M70+O70+Q70,"")</f>
        <v>#VALUE!</v>
      </c>
      <c r="T70" s="33" t="e">
        <f aca="false">IF(S70="","",S70/550*100)</f>
        <v>#VALUE!</v>
      </c>
      <c r="U70" s="32" t="e">
        <f aca="false">IF(W70="PASS",Ngrade(T70),"")</f>
        <v>#VALUE!</v>
      </c>
      <c r="V70" s="33" t="n">
        <f aca="false">ROUND(((H70*3)+(J70*3)+(L70*3)+(N70*4)+(P70*3)+(R70*2))/18,2)</f>
        <v>2.4</v>
      </c>
      <c r="W70" s="34" t="e">
        <f aca="false">remarks5(H70,J70,L70,N70,R70,LEFT(G$5,6),LEFT(I$5,6),LEFT(K$5,6),LEFT(M$5,6),LEFT(Q$5,6))</f>
        <v>#VALUE!</v>
      </c>
      <c r="X70" s="34" t="e">
        <f aca="false">STATUS(V70)</f>
        <v>#VALUE!</v>
      </c>
      <c r="Y70" s="30" t="n">
        <v>65</v>
      </c>
      <c r="Z70" s="31" t="n">
        <v>2.4</v>
      </c>
      <c r="AA70" s="30" t="n">
        <v>72</v>
      </c>
      <c r="AB70" s="31" t="n">
        <v>2.9</v>
      </c>
      <c r="AC70" s="30" t="n">
        <v>50</v>
      </c>
      <c r="AD70" s="31" t="n">
        <v>1</v>
      </c>
      <c r="AE70" s="30" t="n">
        <v>70</v>
      </c>
      <c r="AF70" s="31" t="n">
        <v>2.8</v>
      </c>
      <c r="AG70" s="30" t="n">
        <v>50</v>
      </c>
      <c r="AH70" s="31" t="n">
        <v>1</v>
      </c>
      <c r="AI70" s="32" t="e">
        <f aca="false">IF(AM70="PASS",Y70+AA70+AC70+AE70+AG70,"")</f>
        <v>#VALUE!</v>
      </c>
      <c r="AJ70" s="33" t="e">
        <f aca="false">IF(AI70="","",AI70/500*100)</f>
        <v>#VALUE!</v>
      </c>
      <c r="AK70" s="33" t="e">
        <f aca="false">IF(AM70="PASS",Ngrade(AJ70),"")</f>
        <v>#VALUE!</v>
      </c>
      <c r="AL70" s="33" t="n">
        <f aca="false">ROUND(((Z70*3)+(AB70*3)+(AD70*2)+(AF70*3)+(AH70*4))/15,2)</f>
        <v>2.02</v>
      </c>
      <c r="AM70" s="35" t="e">
        <f aca="false">remarks5(Z70,AB70,AD70,AF70,AH70,LEFT(Y$5,6),LEFT(AA$5,6),LEFT(AC$5,6),LEFT(AE$5,6),LEFT(AG$5,6))</f>
        <v>#VALUE!</v>
      </c>
      <c r="AN70" s="35" t="e">
        <f aca="false">STATUS(AL70)</f>
        <v>#VALUE!</v>
      </c>
      <c r="AO70" s="36" t="n">
        <f aca="false">(SUM(H70,J70,L70,P70,Z70,AB70,AF70)*3+SUM(N70,AH70)*4+SUM(R70,AD70)*2)/33</f>
        <v>2.22727272727273</v>
      </c>
      <c r="AP70" s="30" t="n">
        <v>50</v>
      </c>
      <c r="AQ70" s="31" t="n">
        <v>1</v>
      </c>
      <c r="AR70" s="30" t="n">
        <v>75</v>
      </c>
      <c r="AS70" s="31" t="n">
        <v>3.1</v>
      </c>
      <c r="AT70" s="30" t="n">
        <v>71</v>
      </c>
      <c r="AU70" s="31" t="n">
        <v>2.8</v>
      </c>
      <c r="AV70" s="30" t="n">
        <v>81</v>
      </c>
      <c r="AW70" s="31" t="n">
        <v>3.5</v>
      </c>
      <c r="AX70" s="30" t="n">
        <v>87</v>
      </c>
      <c r="AY70" s="31" t="n">
        <v>4</v>
      </c>
      <c r="AZ70" s="30" t="n">
        <v>66</v>
      </c>
      <c r="BA70" s="31" t="n">
        <v>2.4</v>
      </c>
      <c r="BB70" s="32" t="e">
        <f aca="false">IF(BF70="PASS",AP70+AR70+AT70+AV70++AX70+AZ70,"")</f>
        <v>#VALUE!</v>
      </c>
      <c r="BC70" s="33" t="e">
        <f aca="false">IF(BB70="","",BB70/600*100)</f>
        <v>#VALUE!</v>
      </c>
      <c r="BD70" s="32" t="e">
        <f aca="false">IF(BF70="PASS",Ngrade(BC70),"")</f>
        <v>#VALUE!</v>
      </c>
      <c r="BE70" s="33" t="n">
        <f aca="false">ROUND(((AQ70*3)+(AS70*3)+(AU70*3)+(AW70*3)+(AY70*3)+(BA70*3))/18,2)</f>
        <v>2.8</v>
      </c>
      <c r="BF70" s="34" t="e">
        <f aca="false">remarks6($AQ70,$AS70,$AU70,$AW70,$AY70,$BA70,LEFT($AP$5,6),LEFT($AR$5,6),LEFT($AT$5,6),LEFT($AV$5,6),LEFT($AX$5,6),LEFT($AZ$5,6))</f>
        <v>#VALUE!</v>
      </c>
      <c r="BG70" s="34" t="e">
        <f aca="false">STATUS(BE70)</f>
        <v>#VALUE!</v>
      </c>
      <c r="BH70" s="36" t="n">
        <f aca="false">(SUM(H70,J70,L70,P70,Z70,AB70,AF70,AQ70,AS70,AU70,AW70,AY70,BA70)*3+SUM(N70,AH70)*4+SUM(R70,AD70)*2)/51</f>
        <v>2.42941176470588</v>
      </c>
      <c r="BI70" s="30" t="n">
        <v>94</v>
      </c>
      <c r="BJ70" s="31" t="n">
        <v>4</v>
      </c>
      <c r="BK70" s="30" t="n">
        <v>50</v>
      </c>
      <c r="BL70" s="31" t="n">
        <v>1</v>
      </c>
      <c r="BM70" s="30" t="n">
        <v>94</v>
      </c>
      <c r="BN70" s="31" t="n">
        <v>4</v>
      </c>
      <c r="BO70" s="30" t="n">
        <v>85</v>
      </c>
      <c r="BP70" s="31" t="n">
        <v>4</v>
      </c>
      <c r="BQ70" s="30" t="n">
        <v>91</v>
      </c>
      <c r="BR70" s="31" t="n">
        <v>4</v>
      </c>
      <c r="BS70" s="32" t="e">
        <f aca="false">IF(BW70="PASS",BI70+BK70+BM70+BO70+BQ70,"")</f>
        <v>#VALUE!</v>
      </c>
      <c r="BT70" s="33" t="e">
        <f aca="false">IF(BS70="","",BS70/500*100)</f>
        <v>#VALUE!</v>
      </c>
      <c r="BU70" s="32" t="e">
        <f aca="false">IF(BW70="PASS",Ngrade(BT70),"")</f>
        <v>#VALUE!</v>
      </c>
      <c r="BV70" s="33" t="n">
        <f aca="false">ROUND(((BJ70*4)+(BL70*3)+(BN70*3)+(BP70*3)+(BR70*3))/16,2)</f>
        <v>3.44</v>
      </c>
      <c r="BW70" s="34" t="e">
        <f aca="false">remarks5(BJ70,BL70,BN70,BP70,BR70,LEFT(BI$5,6),LEFT(BK$5,6),LEFT(BM$5,6),LEFT(BO$5,6),LEFT(BQ$5,6))</f>
        <v>#VALUE!</v>
      </c>
      <c r="BX70" s="30"/>
      <c r="BY70" s="31"/>
      <c r="BZ70" s="30"/>
      <c r="CA70" s="31"/>
      <c r="CB70" s="30"/>
      <c r="CC70" s="31"/>
      <c r="CD70" s="30"/>
      <c r="CE70" s="31"/>
      <c r="CF70" s="30"/>
      <c r="CG70" s="31"/>
      <c r="CH70" s="30"/>
      <c r="CI70" s="31"/>
      <c r="CJ70" s="32" t="e">
        <f aca="false">IF(CN70="PASS",BX70+BZ70+CB70+CD70+CF70+CH70,"")</f>
        <v>#REF!</v>
      </c>
      <c r="CK70" s="37" t="e">
        <f aca="false">IF(CJ70="","",CJ70/600*100)</f>
        <v>#REF!</v>
      </c>
      <c r="CL70" s="32" t="e">
        <f aca="false">IF(CN70="PASS",Ngrade(CK70),"")</f>
        <v>#REF!</v>
      </c>
      <c r="CM70" s="33" t="e">
        <f aca="false">IF(CJ70="","",((BY70)*3+(CA70)*3+(CC70)*3+(CE70)*3+(CG70)*3+(CI70)*3)/18)</f>
        <v>#REF!</v>
      </c>
      <c r="CN70" s="34" t="e">
        <f aca="false">remarks6(BY70,CA70,CC70,CE70,CG70,CI70,LEFT($G$5,6),LEFT($I$5,6),LEFT($K$5,6),LEFT($M$5,6),LEFT($O$5,6),LEFT(#REF!,6))</f>
        <v>#REF!</v>
      </c>
      <c r="CO70" s="30"/>
      <c r="CP70" s="31"/>
      <c r="CQ70" s="30"/>
      <c r="CR70" s="31"/>
      <c r="CS70" s="30"/>
      <c r="CT70" s="31"/>
      <c r="CU70" s="30"/>
      <c r="CV70" s="31"/>
      <c r="CW70" s="30"/>
      <c r="CX70" s="31"/>
      <c r="CY70" s="32" t="e">
        <f aca="false">IF(DC70="PASS",CO70+CQ70+CS70+CU70+CW70,"")</f>
        <v>#VALUE!</v>
      </c>
      <c r="CZ70" s="37" t="e">
        <f aca="false">IF(CY70="","",CY70/500*100)</f>
        <v>#VALUE!</v>
      </c>
      <c r="DA70" s="32" t="e">
        <f aca="false">IF(DC70="PASS",Ngrade(CZ70),"")</f>
        <v>#VALUE!</v>
      </c>
      <c r="DB70" s="33" t="e">
        <f aca="false">IF(CY70="","",((CP70)*3+(CR70)*3+(CT70)*3+(CV70)*3+(CX70)*3)/15)</f>
        <v>#VALUE!</v>
      </c>
      <c r="DC70" s="34" t="e">
        <f aca="false">remarks5(CP70,CR70,CT70,CV70,CX70,LEFT(CO$5,6),LEFT(CQ$5,6),LEFT(CS$5,6),LEFT(CU$5,6),LEFT(CW$5,6))</f>
        <v>#VALUE!</v>
      </c>
      <c r="DD70" s="30"/>
      <c r="DE70" s="31"/>
      <c r="DF70" s="30"/>
      <c r="DG70" s="31"/>
      <c r="DH70" s="30"/>
      <c r="DI70" s="31"/>
      <c r="DJ70" s="30"/>
      <c r="DK70" s="31"/>
      <c r="DL70" s="32" t="e">
        <f aca="false">IF(DP70="PASS",DD70+DF70+DH70+DJ70,"")</f>
        <v>#VALUE!</v>
      </c>
      <c r="DM70" s="37" t="e">
        <f aca="false">IF(DL70="","",DL70/400*100)</f>
        <v>#VALUE!</v>
      </c>
      <c r="DN70" s="32" t="e">
        <f aca="false">IF(DP70="PASS",Ngrade(DM70),"")</f>
        <v>#VALUE!</v>
      </c>
      <c r="DO70" s="33" t="e">
        <f aca="false">IF(DL70="","",((DE70)*3+(DG70)*3+(DI70)*3+(DK70)*3)/12)</f>
        <v>#VALUE!</v>
      </c>
      <c r="DP70" s="34" t="e">
        <f aca="false">remark4(DE70,DG70,DI70,DK70,LEFT(DD$5,6),LEFT(DF$5,6),LEFT(DH$5,6),LEFT(DJ$5,6))</f>
        <v>#VALUE!</v>
      </c>
      <c r="DQ70" s="30"/>
      <c r="DR70" s="31"/>
      <c r="DS70" s="30"/>
      <c r="DT70" s="31"/>
      <c r="DU70" s="30"/>
      <c r="DV70" s="31"/>
      <c r="DW70" s="30"/>
      <c r="DX70" s="31"/>
      <c r="DY70" s="30"/>
      <c r="DZ70" s="31"/>
      <c r="EA70" s="32" t="e">
        <f aca="false">IF(EE70="PASS",DQ70+DS70+DU70+DW70+DY70,"")</f>
        <v>#VALUE!</v>
      </c>
      <c r="EB70" s="37" t="e">
        <f aca="false">IF(EA70="","",EA70/500*100)</f>
        <v>#VALUE!</v>
      </c>
      <c r="EC70" s="32" t="e">
        <f aca="false">IF(EE70="PASS",Ngrade(EB70),"")</f>
        <v>#VALUE!</v>
      </c>
      <c r="ED70" s="33" t="e">
        <f aca="false">IF(EA70="","",((DR70)*3+(DT70)*3+(DV70)*3+(DX70)*3+(DZ70)*6)/18)</f>
        <v>#VALUE!</v>
      </c>
      <c r="EE70" s="34" t="e">
        <f aca="false">remarks5(DR70,DT70,DV70,DX70,DZ70,LEFT(DQ$5,6),LEFT(DS$5,6),LEFT(DU$5,6),LEFT(DW$5,6),LEFT(DY$5,6))</f>
        <v>#VALUE!</v>
      </c>
      <c r="EF70" s="34" t="e">
        <f aca="false">STATUS(BV70)</f>
        <v>#VALUE!</v>
      </c>
      <c r="EG70" s="36" t="n">
        <f aca="false">(SUM(H70,J70,L70,P70,Z70,AB70,AF70,AQ70,AS70,AU70,AW70,AY70,BA70,BL70,BN70,BP70,BR70)*3+SUM(N70,AH70,BJ70)*4+SUM(R70,AD70)*2)/67</f>
        <v>2.67014925373134</v>
      </c>
      <c r="EH70" s="30" t="n">
        <v>98</v>
      </c>
      <c r="EI70" s="31" t="n">
        <v>4</v>
      </c>
      <c r="EJ70" s="30" t="n">
        <v>58</v>
      </c>
      <c r="EK70" s="31" t="n">
        <v>1.8</v>
      </c>
      <c r="EL70" s="30" t="n">
        <v>60</v>
      </c>
      <c r="EM70" s="31" t="n">
        <v>2</v>
      </c>
      <c r="EN70" s="30" t="n">
        <v>79</v>
      </c>
      <c r="EO70" s="31" t="n">
        <v>3.3</v>
      </c>
      <c r="EP70" s="30" t="n">
        <v>50</v>
      </c>
      <c r="EQ70" s="31" t="n">
        <v>1</v>
      </c>
      <c r="ER70" s="32" t="e">
        <f aca="false">IF(EV70="PASS",EH70+EJ70+EL70+EN70+EP70,"")</f>
        <v>#VALUE!</v>
      </c>
      <c r="ES70" s="33" t="e">
        <f aca="false">IF(ER70="","",ER70/500*100)</f>
        <v>#VALUE!</v>
      </c>
      <c r="ET70" s="32" t="e">
        <f aca="false">IF(EV70="PASS",Ngrade(ES70),"")</f>
        <v>#VALUE!</v>
      </c>
      <c r="EU70" s="33" t="n">
        <f aca="false">ROUND(((EI70*3)+(EK70*4)+(EM70*3)+(EO70*3)+(EQ70*3))/16,2)</f>
        <v>2.38</v>
      </c>
      <c r="EV70" s="34" t="e">
        <f aca="false">remarks5(EI70,EK70,EM70,EO70,EQ70,LEFT(EH$5,6),LEFT(EJ$5,6),LEFT(EL$5,6),LEFT(EN$5,6),LEFT(EP$5,6))</f>
        <v>#VALUE!</v>
      </c>
      <c r="EW70" s="38" t="e">
        <f aca="false">STATUS(EU70)</f>
        <v>#VALUE!</v>
      </c>
      <c r="EX70" s="36" t="n">
        <f aca="false">((H70+J70+L70+P70+Z70+AB70+AF70+AQ70+AS70+AU70+AW70+AY70+BA70+BL70+BN70+BP70+BR70+EI70+EM70+EO70+EQ70)*3+SUM(R70,AD70)*2+SUM(N70,AH70,BJ70,EK70)*4)/83</f>
        <v>2.6144578313253</v>
      </c>
      <c r="EY70" s="30" t="n">
        <v>80</v>
      </c>
      <c r="EZ70" s="31" t="n">
        <v>3.4</v>
      </c>
      <c r="FA70" s="30" t="n">
        <v>64</v>
      </c>
      <c r="FB70" s="31" t="n">
        <v>2.3</v>
      </c>
      <c r="FC70" s="30" t="n">
        <v>90</v>
      </c>
      <c r="FD70" s="31" t="n">
        <v>4</v>
      </c>
      <c r="FE70" s="30" t="n">
        <v>58</v>
      </c>
      <c r="FF70" s="31" t="n">
        <v>1.8</v>
      </c>
      <c r="FG70" s="30" t="n">
        <v>58</v>
      </c>
      <c r="FH70" s="31" t="n">
        <v>1.8</v>
      </c>
      <c r="FI70" s="32" t="e">
        <f aca="false">IF(FM70="PASS",EY70+FA70+FC70+FE70+FG70,"")</f>
        <v>#VALUE!</v>
      </c>
      <c r="FJ70" s="33" t="e">
        <f aca="false">IF(FI70="","",FI70/500*100)</f>
        <v>#VALUE!</v>
      </c>
      <c r="FK70" s="32" t="e">
        <f aca="false">IF(FM70="PASS",Ngrade(FJ70),"")</f>
        <v>#VALUE!</v>
      </c>
      <c r="FL70" s="33" t="n">
        <f aca="false">ROUND(((EZ70*3)+(FB70*3)+(FD70*3)+(FF70*3)+(FH70*3))/15,2)</f>
        <v>2.66</v>
      </c>
      <c r="FM70" s="34" t="e">
        <f aca="false">remarks5(EZ70,FB70,FD70,FF70,FH70,LEFT(EY$5,6),LEFT(FA$5,6),LEFT(FC$5,6),LEFT(FE$5,6),LEFT(FG$5,6))</f>
        <v>#VALUE!</v>
      </c>
      <c r="FN70" s="38" t="e">
        <f aca="false">STATUS(FL70)</f>
        <v>#VALUE!</v>
      </c>
      <c r="FO70" s="36" t="n">
        <f aca="false">((H70+J70+L70+P70+Z70+AB70+AF70+AQ70+AS70+AU70+AW70+AY70+BA70+BL70+BN70+BP70+BR70+EI70+EM70+EO70+EQ70+EZ70+FB70+FD70+FF70+FH70)*3+SUM(R70,AD70)*2+SUM(N70,AH70,BJ70,EK70)*4)/98</f>
        <v>2.62142857142857</v>
      </c>
      <c r="FP70" s="30" t="n">
        <v>82</v>
      </c>
      <c r="FQ70" s="31" t="n">
        <v>3.6</v>
      </c>
      <c r="FR70" s="30" t="n">
        <v>60</v>
      </c>
      <c r="FS70" s="31" t="n">
        <v>2</v>
      </c>
      <c r="FT70" s="30" t="n">
        <v>70</v>
      </c>
      <c r="FU70" s="31" t="n">
        <v>2.8</v>
      </c>
      <c r="FV70" s="30" t="n">
        <v>49</v>
      </c>
      <c r="FW70" s="31" t="n">
        <v>0</v>
      </c>
      <c r="FX70" s="30" t="n">
        <v>52</v>
      </c>
      <c r="FY70" s="31" t="n">
        <v>1.2</v>
      </c>
      <c r="FZ70" s="32" t="e">
        <f aca="false">IF(GD70="PASS",FP70+FR70+FT70+FV70+FX70,"")</f>
        <v>#VALUE!</v>
      </c>
      <c r="GA70" s="33" t="e">
        <f aca="false">IF(FZ70="","",FZ70/500*100)</f>
        <v>#VALUE!</v>
      </c>
      <c r="GB70" s="32" t="e">
        <f aca="false">IF(GD70="PASS",Ngrade(GA70),"")</f>
        <v>#VALUE!</v>
      </c>
      <c r="GC70" s="33" t="n">
        <f aca="false">ROUND(((FQ70*3)+(FS70*3)+(FU70*3)+(FW70*3)+(FY70*4))/16,2)</f>
        <v>1.88</v>
      </c>
      <c r="GD70" s="34" t="e">
        <f aca="false">remarks5(FQ70,FS70,FU70,FW70,FY70,LEFT(FP$5,6),LEFT(FR$5,6),LEFT(FT$5,6),LEFT(FV$5,6),LEFT(FX$5,6))</f>
        <v>#VALUE!</v>
      </c>
      <c r="GE70" s="38" t="e">
        <f aca="false">STATUS(GC70)</f>
        <v>#VALUE!</v>
      </c>
      <c r="GF70" s="36" t="n">
        <f aca="false">((H70+J70+L70+P70+Z70+AB70+AF70+AQ70+AS70+AU70+AW70+AY70+BA70+BL70+BN70+BP70+BR70+EI70+EM70+EO70+EQ70+EZ70+FB70+FD70+FF70+FH70+FQ70+FS70+FU70+FW70)*3+SUM(R70,AD70)*2+SUM(N70,AH70,BJ70,EK70,FY70)*4)/114</f>
        <v>2.51666666666667</v>
      </c>
      <c r="GG70" s="30" t="n">
        <v>60</v>
      </c>
      <c r="GH70" s="31" t="n">
        <v>2</v>
      </c>
      <c r="GI70" s="30" t="n">
        <v>65</v>
      </c>
      <c r="GJ70" s="31" t="n">
        <v>2.4</v>
      </c>
      <c r="GK70" s="30" t="n">
        <v>50</v>
      </c>
      <c r="GL70" s="31" t="n">
        <v>1</v>
      </c>
      <c r="GM70" s="30" t="n">
        <v>51</v>
      </c>
      <c r="GN70" s="31" t="n">
        <v>1.1</v>
      </c>
      <c r="GO70" s="30" t="n">
        <v>60</v>
      </c>
      <c r="GP70" s="31" t="n">
        <v>2</v>
      </c>
      <c r="GQ70" s="32" t="e">
        <f aca="false">IF(GU70="PASS",GG70+GI70+GK70+GM70+GO70,"")</f>
        <v>#VALUE!</v>
      </c>
      <c r="GR70" s="33" t="e">
        <f aca="false">IF(GQ70="","",GQ70/500*100)</f>
        <v>#VALUE!</v>
      </c>
      <c r="GS70" s="32" t="e">
        <f aca="false">IF(GU70="PASS",Ngrade(GR70),"")</f>
        <v>#VALUE!</v>
      </c>
      <c r="GT70" s="33" t="n">
        <f aca="false">ROUND(((GH70*3)+(GJ70*3)+(GL70*3)+(GN70*3)+(GP70*6))/18,2)</f>
        <v>1.75</v>
      </c>
      <c r="GU70" s="34" t="e">
        <f aca="false">remarks5(GH70,GJ70,GL70,GN70,GP70,LEFT(GG$5,6),LEFT(GI$5,6),LEFT(GK$5,6),LEFT(GM$5,6),LEFT(GO$5,6))</f>
        <v>#VALUE!</v>
      </c>
      <c r="GV70" s="38" t="e">
        <f aca="false">STATUS(GT70)</f>
        <v>#VALUE!</v>
      </c>
      <c r="GW70" s="39" t="e">
        <f aca="false">IF(AND(W70="PASS",AM70="PASS",BF70="PASS",BW70="PASS",EV70="PASS",FM70="PASS",GD70="PASS",GU70="PASS"),S70+AI70+BB70+BS70+ER70+FI70+FZ70+GQ70,"")</f>
        <v>#VALUE!</v>
      </c>
      <c r="GX70" s="19" t="e">
        <f aca="false">IF(GW70="","",GW70/4150*100)</f>
        <v>#VALUE!</v>
      </c>
      <c r="GY70" s="39" t="e">
        <f aca="false">IF(HA70="PASS",Ngrade(GX70),"")</f>
        <v>#VALUE!</v>
      </c>
      <c r="GZ70" s="19" t="n">
        <f aca="false">((H70+J70+L70+P70+Z70+AB70+AF70+AQ70+AS70+AU70+AW70+AY70+BA70+BL70+BN70+BP70+BR70+EI70+EM70+EO70+EQ70+EZ70+FB70+FD70+FF70+FH70+FQ70+FS70+FU70+FW70+GH70+GJ70+GL70+GN70)*3+SUM(R70,AD70)*2+SUM(N70,AH70,BJ70,EK70,FY70)*4+SUM(GP70)*6)/132</f>
        <v>2.41212121212121</v>
      </c>
      <c r="HA70" s="19" t="e">
        <f aca="false">IF(GX70="","FAIL","PASS")</f>
        <v>#VALUE!</v>
      </c>
      <c r="HB70" s="19" t="e">
        <f aca="false">STATUS2008(V70,AO70,BH70,EG70,EX70,FO70,GF70,GZ70)</f>
        <v>#VALUE!</v>
      </c>
      <c r="HC70" s="49"/>
    </row>
    <row r="71" customFormat="false" ht="21" hidden="false" customHeight="false" outlineLevel="0" collapsed="false">
      <c r="A71" s="25" t="s">
        <v>255</v>
      </c>
      <c r="B71" s="26" t="s">
        <v>256</v>
      </c>
      <c r="C71" s="26" t="s">
        <v>257</v>
      </c>
      <c r="F71" s="42"/>
      <c r="G71" s="30" t="n">
        <v>60</v>
      </c>
      <c r="H71" s="31" t="n">
        <v>2</v>
      </c>
      <c r="I71" s="30" t="n">
        <v>68</v>
      </c>
      <c r="J71" s="31" t="n">
        <v>2.6</v>
      </c>
      <c r="K71" s="30" t="n">
        <v>56</v>
      </c>
      <c r="L71" s="31" t="n">
        <v>1.6</v>
      </c>
      <c r="M71" s="30" t="n">
        <v>65</v>
      </c>
      <c r="N71" s="31" t="n">
        <v>2.4</v>
      </c>
      <c r="O71" s="30" t="n">
        <v>66</v>
      </c>
      <c r="P71" s="31" t="n">
        <v>2.4</v>
      </c>
      <c r="Q71" s="30" t="n">
        <v>36</v>
      </c>
      <c r="R71" s="31" t="n">
        <v>2.9</v>
      </c>
      <c r="S71" s="32" t="e">
        <f aca="false">IF(W71="PASS",G71+I71+K71+M71+O71+Q71,"")</f>
        <v>#VALUE!</v>
      </c>
      <c r="T71" s="33" t="e">
        <f aca="false">IF(S71="","",S71/550*100)</f>
        <v>#VALUE!</v>
      </c>
      <c r="U71" s="32" t="e">
        <f aca="false">IF(W71="PASS",Ngrade(T71),"")</f>
        <v>#VALUE!</v>
      </c>
      <c r="V71" s="33" t="n">
        <f aca="false">ROUND(((H71*3)+(J71*3)+(L71*3)+(N71*4)+(P71*3)+(R71*2))/18,2)</f>
        <v>2.29</v>
      </c>
      <c r="W71" s="34" t="e">
        <f aca="false">remarks5(H71,J71,L71,N71,R71,LEFT(G$5,6),LEFT(I$5,6),LEFT(K$5,6),LEFT(M$5,6),LEFT(Q$5,6))</f>
        <v>#VALUE!</v>
      </c>
      <c r="X71" s="34" t="e">
        <f aca="false">STATUS(V71)</f>
        <v>#VALUE!</v>
      </c>
      <c r="Y71" s="30" t="n">
        <v>67</v>
      </c>
      <c r="Z71" s="31" t="n">
        <v>2.5</v>
      </c>
      <c r="AA71" s="30" t="n">
        <v>62</v>
      </c>
      <c r="AB71" s="31" t="n">
        <v>2.2</v>
      </c>
      <c r="AC71" s="30" t="n">
        <v>50</v>
      </c>
      <c r="AD71" s="31" t="n">
        <v>1</v>
      </c>
      <c r="AE71" s="30" t="n">
        <v>65</v>
      </c>
      <c r="AF71" s="31" t="n">
        <v>2.4</v>
      </c>
      <c r="AG71" s="30" t="n">
        <v>17</v>
      </c>
      <c r="AH71" s="31" t="n">
        <v>0</v>
      </c>
      <c r="AI71" s="32" t="e">
        <f aca="false">IF(AM71="PASS",Y71+AA71+AC71+AE71+AG71,"")</f>
        <v>#VALUE!</v>
      </c>
      <c r="AJ71" s="33" t="e">
        <f aca="false">IF(AI71="","",AI71/500*100)</f>
        <v>#VALUE!</v>
      </c>
      <c r="AK71" s="33" t="e">
        <f aca="false">IF(AM71="PASS",Ngrade(AJ71),"")</f>
        <v>#VALUE!</v>
      </c>
      <c r="AL71" s="33" t="n">
        <f aca="false">ROUND(((Z71*3)+(AB71*3)+(AD71*2)+(AF71*3)+(AH71*4))/15,2)</f>
        <v>1.55</v>
      </c>
      <c r="AM71" s="35" t="e">
        <f aca="false">remarks5(Z71,AB71,AD71,AF71,AH71,LEFT(Y$5,6),LEFT(AA$5,6),LEFT(AC$5,6),LEFT(AE$5,6),LEFT(AG$5,6))</f>
        <v>#VALUE!</v>
      </c>
      <c r="AN71" s="35" t="e">
        <f aca="false">STATUS(AL71)</f>
        <v>#VALUE!</v>
      </c>
      <c r="AO71" s="36" t="n">
        <f aca="false">(SUM(H71,J71,L71,P71,Z71,AB71,AF71)*3+SUM(N71,AH71)*4+SUM(R71,AD71)*2)/33</f>
        <v>1.95454545454545</v>
      </c>
      <c r="AP71" s="30" t="s">
        <v>70</v>
      </c>
      <c r="AQ71" s="31" t="n">
        <v>0</v>
      </c>
      <c r="AR71" s="30" t="s">
        <v>70</v>
      </c>
      <c r="AS71" s="31" t="n">
        <v>0</v>
      </c>
      <c r="AT71" s="30" t="s">
        <v>70</v>
      </c>
      <c r="AU71" s="31" t="n">
        <v>0</v>
      </c>
      <c r="AV71" s="30" t="s">
        <v>70</v>
      </c>
      <c r="AW71" s="31" t="n">
        <v>0</v>
      </c>
      <c r="AX71" s="30" t="s">
        <v>70</v>
      </c>
      <c r="AY71" s="31" t="n">
        <v>0</v>
      </c>
      <c r="AZ71" s="30" t="s">
        <v>70</v>
      </c>
      <c r="BA71" s="31" t="n">
        <v>0</v>
      </c>
      <c r="BB71" s="32" t="e">
        <f aca="false">IF(BF71="PASS",AP71+AR71+AT71+AV71++AX71+AZ71,"")</f>
        <v>#VALUE!</v>
      </c>
      <c r="BC71" s="33" t="e">
        <f aca="false">IF(BB71="","",BB71/600*100)</f>
        <v>#VALUE!</v>
      </c>
      <c r="BD71" s="32" t="e">
        <f aca="false">IF(BF71="PASS",Ngrade(BC71),"")</f>
        <v>#VALUE!</v>
      </c>
      <c r="BE71" s="33" t="n">
        <f aca="false">ROUND(((AQ71*3)+(AS71*3)+(AU71*3)+(AW71*3)+(AY71*3)+(BA71*3))/18,2)</f>
        <v>0</v>
      </c>
      <c r="BF71" s="34" t="e">
        <f aca="false">remarks6($AQ71,$AS71,$AU71,$AW71,$AY71,$BA71,LEFT($AP$5,6),LEFT($AR$5,6),LEFT($AT$5,6),LEFT($AV$5,6),LEFT($AX$5,6),LEFT($AZ$5,6))</f>
        <v>#VALUE!</v>
      </c>
      <c r="BG71" s="34" t="e">
        <f aca="false">STATUS(BE71)</f>
        <v>#VALUE!</v>
      </c>
      <c r="BH71" s="36" t="n">
        <f aca="false">(SUM(H71,J71,L71,P71,Z71,AB71,AF71,AQ71,AS71,AU71,AW71,AY71,BA71)*3+SUM(N71,AH71)*4+SUM(R71,AD71)*2)/51</f>
        <v>1.26470588235294</v>
      </c>
      <c r="BI71" s="30" t="s">
        <v>70</v>
      </c>
      <c r="BJ71" s="31" t="n">
        <v>0</v>
      </c>
      <c r="BK71" s="30" t="s">
        <v>70</v>
      </c>
      <c r="BL71" s="31" t="n">
        <v>0</v>
      </c>
      <c r="BM71" s="30" t="s">
        <v>70</v>
      </c>
      <c r="BN71" s="31" t="n">
        <v>0</v>
      </c>
      <c r="BO71" s="30" t="s">
        <v>70</v>
      </c>
      <c r="BP71" s="31" t="n">
        <v>0</v>
      </c>
      <c r="BQ71" s="30" t="s">
        <v>70</v>
      </c>
      <c r="BR71" s="31" t="n">
        <v>0</v>
      </c>
      <c r="BS71" s="32" t="e">
        <f aca="false">IF(BW71="PASS",BI71+BK71+BM71+BO71+BQ71,"")</f>
        <v>#VALUE!</v>
      </c>
      <c r="BT71" s="33" t="e">
        <f aca="false">IF(BS71="","",BS71/500*100)</f>
        <v>#VALUE!</v>
      </c>
      <c r="BU71" s="32" t="e">
        <f aca="false">IF(BW71="PASS",Ngrade(BT71),"")</f>
        <v>#VALUE!</v>
      </c>
      <c r="BV71" s="33" t="n">
        <f aca="false">ROUND(((BJ71*4)+(BL71*3)+(BN71*3)+(BP71*3)+(BR71*3))/16,2)</f>
        <v>0</v>
      </c>
      <c r="BW71" s="34" t="e">
        <f aca="false">remarks5(BJ71,BL71,BN71,BP71,BR71,LEFT(BI$5,6),LEFT(BK$5,6),LEFT(BM$5,6),LEFT(BO$5,6),LEFT(BQ$5,6))</f>
        <v>#VALUE!</v>
      </c>
      <c r="BX71" s="30"/>
      <c r="BY71" s="31"/>
      <c r="BZ71" s="30"/>
      <c r="CA71" s="31"/>
      <c r="CB71" s="30"/>
      <c r="CC71" s="31"/>
      <c r="CD71" s="30"/>
      <c r="CE71" s="31"/>
      <c r="CF71" s="30"/>
      <c r="CG71" s="31"/>
      <c r="CH71" s="30"/>
      <c r="CI71" s="31"/>
      <c r="CJ71" s="32" t="e">
        <f aca="false">IF(CN71="PASS",BX71+BZ71+CB71+CD71+CF71+CH71,"")</f>
        <v>#REF!</v>
      </c>
      <c r="CK71" s="37" t="e">
        <f aca="false">IF(CJ71="","",CJ71/600*100)</f>
        <v>#REF!</v>
      </c>
      <c r="CL71" s="32" t="e">
        <f aca="false">IF(CN71="PASS",Ngrade(CK71),"")</f>
        <v>#REF!</v>
      </c>
      <c r="CM71" s="33" t="e">
        <f aca="false">IF(CJ71="","",((BY71)*3+(CA71)*3+(CC71)*3+(CE71)*3+(CG71)*3+(CI71)*3)/18)</f>
        <v>#REF!</v>
      </c>
      <c r="CN71" s="34" t="e">
        <f aca="false">remarks6(BY71,CA71,CC71,CE71,CG71,CI71,LEFT($G$5,6),LEFT($I$5,6),LEFT($K$5,6),LEFT($M$5,6),LEFT($O$5,6),LEFT(#REF!,6))</f>
        <v>#REF!</v>
      </c>
      <c r="CO71" s="30"/>
      <c r="CP71" s="31"/>
      <c r="CQ71" s="30"/>
      <c r="CR71" s="31"/>
      <c r="CS71" s="30"/>
      <c r="CT71" s="31"/>
      <c r="CU71" s="30"/>
      <c r="CV71" s="31"/>
      <c r="CW71" s="30"/>
      <c r="CX71" s="31"/>
      <c r="CY71" s="32" t="e">
        <f aca="false">IF(DC71="PASS",CO71+CQ71+CS71+CU71+CW71,"")</f>
        <v>#VALUE!</v>
      </c>
      <c r="CZ71" s="37" t="e">
        <f aca="false">IF(CY71="","",CY71/500*100)</f>
        <v>#VALUE!</v>
      </c>
      <c r="DA71" s="32" t="e">
        <f aca="false">IF(DC71="PASS",Ngrade(CZ71),"")</f>
        <v>#VALUE!</v>
      </c>
      <c r="DB71" s="33" t="e">
        <f aca="false">IF(CY71="","",((CP71)*3+(CR71)*3+(CT71)*3+(CV71)*3+(CX71)*3)/15)</f>
        <v>#VALUE!</v>
      </c>
      <c r="DC71" s="34" t="e">
        <f aca="false">remarks5(CP71,CR71,CT71,CV71,CX71,LEFT(CO$5,6),LEFT(CQ$5,6),LEFT(CS$5,6),LEFT(CU$5,6),LEFT(CW$5,6))</f>
        <v>#VALUE!</v>
      </c>
      <c r="DD71" s="30"/>
      <c r="DE71" s="31"/>
      <c r="DF71" s="30"/>
      <c r="DG71" s="31"/>
      <c r="DH71" s="30"/>
      <c r="DI71" s="31"/>
      <c r="DJ71" s="30"/>
      <c r="DK71" s="31"/>
      <c r="DL71" s="32" t="e">
        <f aca="false">IF(DP71="PASS",DD71+DF71+DH71+DJ71,"")</f>
        <v>#VALUE!</v>
      </c>
      <c r="DM71" s="37" t="e">
        <f aca="false">IF(DL71="","",DL71/400*100)</f>
        <v>#VALUE!</v>
      </c>
      <c r="DN71" s="32" t="e">
        <f aca="false">IF(DP71="PASS",Ngrade(DM71),"")</f>
        <v>#VALUE!</v>
      </c>
      <c r="DO71" s="33" t="e">
        <f aca="false">IF(DL71="","",((DE71)*3+(DG71)*3+(DI71)*3+(DK71)*3)/12)</f>
        <v>#VALUE!</v>
      </c>
      <c r="DP71" s="34" t="e">
        <f aca="false">remark4(DE71,DG71,DI71,DK71,LEFT(DD$5,6),LEFT(DF$5,6),LEFT(DH$5,6),LEFT(DJ$5,6))</f>
        <v>#VALUE!</v>
      </c>
      <c r="DQ71" s="30"/>
      <c r="DR71" s="31"/>
      <c r="DS71" s="30"/>
      <c r="DT71" s="31"/>
      <c r="DU71" s="30"/>
      <c r="DV71" s="31"/>
      <c r="DW71" s="30"/>
      <c r="DX71" s="31"/>
      <c r="DY71" s="30"/>
      <c r="DZ71" s="31"/>
      <c r="EA71" s="32" t="e">
        <f aca="false">IF(EE71="PASS",DQ71+DS71+DU71+DW71+DY71,"")</f>
        <v>#VALUE!</v>
      </c>
      <c r="EB71" s="37" t="e">
        <f aca="false">IF(EA71="","",EA71/500*100)</f>
        <v>#VALUE!</v>
      </c>
      <c r="EC71" s="32" t="e">
        <f aca="false">IF(EE71="PASS",Ngrade(EB71),"")</f>
        <v>#VALUE!</v>
      </c>
      <c r="ED71" s="33" t="e">
        <f aca="false">IF(EA71="","",((DR71)*3+(DT71)*3+(DV71)*3+(DX71)*3+(DZ71)*6)/18)</f>
        <v>#VALUE!</v>
      </c>
      <c r="EE71" s="34" t="e">
        <f aca="false">remarks5(DR71,DT71,DV71,DX71,DZ71,LEFT(DQ$5,6),LEFT(DS$5,6),LEFT(DU$5,6),LEFT(DW$5,6),LEFT(DY$5,6))</f>
        <v>#VALUE!</v>
      </c>
      <c r="EF71" s="34" t="e">
        <f aca="false">STATUS(BV71)</f>
        <v>#VALUE!</v>
      </c>
      <c r="EG71" s="36" t="n">
        <f aca="false">(SUM(H71,J71,L71,P71,Z71,AB71,AF71,AQ71,AS71,AU71,AW71,AY71,BA71,BL71,BN71,BP71,BR71)*3+SUM(N71,AH71,BJ71)*4+SUM(R71,AD71)*2)/67</f>
        <v>0.962686567164179</v>
      </c>
      <c r="EH71" s="30" t="s">
        <v>70</v>
      </c>
      <c r="EI71" s="31" t="n">
        <v>0</v>
      </c>
      <c r="EJ71" s="30" t="s">
        <v>70</v>
      </c>
      <c r="EK71" s="31" t="n">
        <v>0</v>
      </c>
      <c r="EL71" s="30" t="s">
        <v>70</v>
      </c>
      <c r="EM71" s="31" t="n">
        <v>0</v>
      </c>
      <c r="EN71" s="30" t="s">
        <v>70</v>
      </c>
      <c r="EO71" s="31" t="n">
        <v>0</v>
      </c>
      <c r="EP71" s="30" t="s">
        <v>70</v>
      </c>
      <c r="EQ71" s="31" t="n">
        <v>0</v>
      </c>
      <c r="ER71" s="32" t="e">
        <f aca="false">IF(EV71="PASS",EH71+EJ71+EL71+EN71+EP71,"")</f>
        <v>#VALUE!</v>
      </c>
      <c r="ES71" s="33" t="e">
        <f aca="false">IF(ER71="","",ER71/500*100)</f>
        <v>#VALUE!</v>
      </c>
      <c r="ET71" s="32" t="e">
        <f aca="false">IF(EV71="PASS",Ngrade(ES71),"")</f>
        <v>#VALUE!</v>
      </c>
      <c r="EU71" s="33" t="n">
        <f aca="false">ROUND(((EI71*3)+(EK71*4)+(EM71*3)+(EO71*3)+(EQ71*3))/16,2)</f>
        <v>0</v>
      </c>
      <c r="EV71" s="34" t="e">
        <f aca="false">remarks5(EI71,EK71,EM71,EO71,EQ71,LEFT(EH$5,6),LEFT(EJ$5,6),LEFT(EL$5,6),LEFT(EN$5,6),LEFT(EP$5,6))</f>
        <v>#VALUE!</v>
      </c>
      <c r="EW71" s="38" t="e">
        <f aca="false">STATUS(EU71)</f>
        <v>#VALUE!</v>
      </c>
      <c r="EX71" s="36" t="n">
        <f aca="false">((H71+J71+L71+P71+Z71+AB71+AF71+AQ71+AS71+AU71+AW71+AY71+BA71+BL71+BN71+BP71+BR71+EI71+EM71+EO71+EQ71)*3+SUM(R71,AD71)*2+SUM(N71,AH71,BJ71,EK71)*4)/83</f>
        <v>0.77710843373494</v>
      </c>
      <c r="EY71" s="30" t="s">
        <v>70</v>
      </c>
      <c r="EZ71" s="31" t="n">
        <v>0</v>
      </c>
      <c r="FA71" s="30" t="s">
        <v>70</v>
      </c>
      <c r="FB71" s="31" t="n">
        <v>0</v>
      </c>
      <c r="FC71" s="30" t="s">
        <v>70</v>
      </c>
      <c r="FD71" s="31" t="n">
        <v>0</v>
      </c>
      <c r="FE71" s="30" t="s">
        <v>70</v>
      </c>
      <c r="FF71" s="31" t="n">
        <v>0</v>
      </c>
      <c r="FG71" s="30" t="s">
        <v>70</v>
      </c>
      <c r="FH71" s="31" t="n">
        <v>0</v>
      </c>
      <c r="FI71" s="32" t="e">
        <f aca="false">IF(FM71="PASS",EY71+FA71+FC71+FE71+FG71,"")</f>
        <v>#VALUE!</v>
      </c>
      <c r="FJ71" s="33" t="e">
        <f aca="false">IF(FI71="","",FI71/500*100)</f>
        <v>#VALUE!</v>
      </c>
      <c r="FK71" s="32" t="e">
        <f aca="false">IF(FM71="PASS",Ngrade(FJ71),"")</f>
        <v>#VALUE!</v>
      </c>
      <c r="FL71" s="33" t="n">
        <f aca="false">ROUND(((EZ71*3)+(FB71*3)+(FD71*3)+(FF71*3)+(FH71*3))/15,2)</f>
        <v>0</v>
      </c>
      <c r="FM71" s="34" t="e">
        <f aca="false">remarks5(EZ71,FB71,FD71,FF71,FH71,LEFT(EY$5,6),LEFT(FA$5,6),LEFT(FC$5,6),LEFT(FE$5,6),LEFT(FG$5,6))</f>
        <v>#VALUE!</v>
      </c>
      <c r="FN71" s="38" t="e">
        <f aca="false">STATUS(FL71)</f>
        <v>#VALUE!</v>
      </c>
      <c r="FO71" s="36" t="n">
        <f aca="false">((H71+J71+L71+P71+Z71+AB71+AF71+AQ71+AS71+AU71+AW71+AY71+BA71+BL71+BN71+BP71+BR71+EI71+EM71+EO71+EQ71+EZ71+FB71+FD71+FF71+FH71)*3+SUM(R71,AD71)*2+SUM(N71,AH71,BJ71,EK71)*4)/98</f>
        <v>0.658163265306122</v>
      </c>
      <c r="FP71" s="30" t="s">
        <v>70</v>
      </c>
      <c r="FQ71" s="31" t="n">
        <v>0</v>
      </c>
      <c r="FR71" s="30" t="s">
        <v>70</v>
      </c>
      <c r="FS71" s="31" t="n">
        <v>0</v>
      </c>
      <c r="FT71" s="30" t="s">
        <v>70</v>
      </c>
      <c r="FU71" s="31" t="n">
        <v>0</v>
      </c>
      <c r="FV71" s="30" t="s">
        <v>70</v>
      </c>
      <c r="FW71" s="31" t="n">
        <v>0</v>
      </c>
      <c r="FX71" s="30" t="s">
        <v>70</v>
      </c>
      <c r="FY71" s="31" t="n">
        <v>0</v>
      </c>
      <c r="FZ71" s="32" t="e">
        <f aca="false">IF(GD71="PASS",FP71+FR71+FT71+FV71+FX71,"")</f>
        <v>#VALUE!</v>
      </c>
      <c r="GA71" s="33" t="e">
        <f aca="false">IF(FZ71="","",FZ71/500*100)</f>
        <v>#VALUE!</v>
      </c>
      <c r="GB71" s="32" t="e">
        <f aca="false">IF(GD71="PASS",Ngrade(GA71),"")</f>
        <v>#VALUE!</v>
      </c>
      <c r="GC71" s="33" t="n">
        <f aca="false">ROUND(((FQ71*3)+(FS71*3)+(FU71*3)+(FW71*3)+(FY71*4))/16,2)</f>
        <v>0</v>
      </c>
      <c r="GD71" s="34" t="e">
        <f aca="false">remarks5(FQ71,FS71,FU71,FW71,FY71,LEFT(FP$5,6),LEFT(FR$5,6),LEFT(FT$5,6),LEFT(FV$5,6),LEFT(FX$5,6))</f>
        <v>#VALUE!</v>
      </c>
      <c r="GE71" s="38" t="e">
        <f aca="false">STATUS(GC71)</f>
        <v>#VALUE!</v>
      </c>
      <c r="GF71" s="36" t="n">
        <f aca="false">((H71+J71+L71+P71+Z71+AB71+AF71+AQ71+AS71+AU71+AW71+AY71+BA71+BL71+BN71+BP71+BR71+EI71+EM71+EO71+EQ71+EZ71+FB71+FD71+FF71+FH71+FQ71+FS71+FU71+FW71)*3+SUM(R71,AD71)*2+SUM(N71,AH71,BJ71,EK71,FY71)*4)/114</f>
        <v>0.56578947368421</v>
      </c>
      <c r="GG71" s="30" t="s">
        <v>70</v>
      </c>
      <c r="GH71" s="31" t="n">
        <v>0</v>
      </c>
      <c r="GI71" s="30" t="s">
        <v>70</v>
      </c>
      <c r="GJ71" s="31" t="n">
        <v>0</v>
      </c>
      <c r="GK71" s="30" t="s">
        <v>70</v>
      </c>
      <c r="GL71" s="31" t="n">
        <v>0</v>
      </c>
      <c r="GM71" s="30" t="s">
        <v>70</v>
      </c>
      <c r="GN71" s="31" t="n">
        <v>0</v>
      </c>
      <c r="GO71" s="30" t="s">
        <v>70</v>
      </c>
      <c r="GP71" s="31" t="n">
        <v>0</v>
      </c>
      <c r="GQ71" s="32" t="e">
        <f aca="false">IF(GU71="PASS",GG71+GI71+GK71+GM71+GO71,"")</f>
        <v>#VALUE!</v>
      </c>
      <c r="GR71" s="33" t="e">
        <f aca="false">IF(GQ71="","",GQ71/500*100)</f>
        <v>#VALUE!</v>
      </c>
      <c r="GS71" s="32" t="e">
        <f aca="false">IF(GU71="PASS",Ngrade(GR71),"")</f>
        <v>#VALUE!</v>
      </c>
      <c r="GT71" s="33" t="n">
        <f aca="false">ROUND(((GH71*3)+(GJ71*3)+(GL71*3)+(GN71*3)+(GP71*6))/18,2)</f>
        <v>0</v>
      </c>
      <c r="GU71" s="34" t="e">
        <f aca="false">remarks5(GH71,GJ71,GL71,GN71,GP71,LEFT(GG$5,6),LEFT(GI$5,6),LEFT(GK$5,6),LEFT(GM$5,6),LEFT(GO$5,6))</f>
        <v>#VALUE!</v>
      </c>
      <c r="GV71" s="38" t="e">
        <f aca="false">STATUS(GT71)</f>
        <v>#VALUE!</v>
      </c>
      <c r="GW71" s="39" t="e">
        <f aca="false">IF(AND(W71="PASS",AM71="PASS",BF71="PASS",BW71="PASS",EV71="PASS",FM71="PASS",GD71="PASS",GU71="PASS"),S71+AI71+BB71+BS71+ER71+FI71+FZ71+GQ71,"")</f>
        <v>#VALUE!</v>
      </c>
      <c r="GX71" s="19" t="e">
        <f aca="false">IF(GW71="","",GW71/4150*100)</f>
        <v>#VALUE!</v>
      </c>
      <c r="GY71" s="39" t="e">
        <f aca="false">IF(HA71="PASS",Ngrade(GX71),"")</f>
        <v>#VALUE!</v>
      </c>
      <c r="GZ71" s="19" t="n">
        <f aca="false">((H71+J71+L71+P71+Z71+AB71+AF71+AQ71+AS71+AU71+AW71+AY71+BA71+BL71+BN71+BP71+BR71+EI71+EM71+EO71+EQ71+EZ71+FB71+FD71+FF71+FH71+FQ71+FS71+FU71+FW71+GH71+GJ71+GL71+GN71)*3+SUM(R71,AD71)*2+SUM(N71,AH71,BJ71,EK71,FY71)*4+SUM(GP71)*6)/132</f>
        <v>0.488636363636364</v>
      </c>
      <c r="HA71" s="19" t="e">
        <f aca="false">IF(GX71="","FAIL","PASS")</f>
        <v>#VALUE!</v>
      </c>
      <c r="HB71" s="19" t="e">
        <f aca="false">STATUS2008(V71,AO71,BH71,EG71,EX71,FO71,GF71,GZ71)</f>
        <v>#VALUE!</v>
      </c>
      <c r="HC71" s="40" t="s">
        <v>145</v>
      </c>
    </row>
    <row r="72" customFormat="false" ht="21" hidden="false" customHeight="false" outlineLevel="0" collapsed="false">
      <c r="A72" s="45" t="s">
        <v>258</v>
      </c>
      <c r="B72" s="46" t="s">
        <v>259</v>
      </c>
      <c r="C72" s="46" t="s">
        <v>260</v>
      </c>
      <c r="F72" s="42"/>
      <c r="G72" s="30" t="n">
        <v>50</v>
      </c>
      <c r="H72" s="31" t="n">
        <v>1</v>
      </c>
      <c r="I72" s="30" t="n">
        <v>73</v>
      </c>
      <c r="J72" s="31" t="n">
        <v>2.9</v>
      </c>
      <c r="K72" s="30" t="n">
        <v>55</v>
      </c>
      <c r="L72" s="31" t="n">
        <v>1.5</v>
      </c>
      <c r="M72" s="30" t="n">
        <v>50</v>
      </c>
      <c r="N72" s="31" t="n">
        <v>1</v>
      </c>
      <c r="O72" s="30" t="n">
        <v>51</v>
      </c>
      <c r="P72" s="31" t="n">
        <v>1.1</v>
      </c>
      <c r="Q72" s="30" t="n">
        <v>43</v>
      </c>
      <c r="R72" s="31" t="n">
        <v>4</v>
      </c>
      <c r="S72" s="32" t="e">
        <f aca="false">IF(W72="PASS",G72+I72+K72+M72+O72+Q72,"")</f>
        <v>#VALUE!</v>
      </c>
      <c r="T72" s="33" t="e">
        <f aca="false">IF(S72="","",S72/550*100)</f>
        <v>#VALUE!</v>
      </c>
      <c r="U72" s="32" t="e">
        <f aca="false">IF(W72="PASS",Ngrade(T72),"")</f>
        <v>#VALUE!</v>
      </c>
      <c r="V72" s="33" t="n">
        <f aca="false">ROUND(((H72*3)+(J72*3)+(L72*3)+(N72*4)+(P72*3)+(R72*2))/18,2)</f>
        <v>1.75</v>
      </c>
      <c r="W72" s="34" t="e">
        <f aca="false">remarks5(H72,J72,L72,N72,R72,LEFT(G$5,6),LEFT(I$5,6),LEFT(K$5,6),LEFT(M$5,6),LEFT(Q$5,6))</f>
        <v>#VALUE!</v>
      </c>
      <c r="X72" s="34" t="e">
        <f aca="false">STATUS(V72)</f>
        <v>#VALUE!</v>
      </c>
      <c r="Y72" s="30" t="n">
        <v>50</v>
      </c>
      <c r="Z72" s="31" t="n">
        <v>1</v>
      </c>
      <c r="AA72" s="30" t="n">
        <v>69</v>
      </c>
      <c r="AB72" s="31" t="n">
        <v>2.7</v>
      </c>
      <c r="AC72" s="30" t="n">
        <v>59</v>
      </c>
      <c r="AD72" s="31" t="n">
        <v>1.9</v>
      </c>
      <c r="AE72" s="30" t="n">
        <v>77</v>
      </c>
      <c r="AF72" s="31" t="n">
        <v>3.2</v>
      </c>
      <c r="AG72" s="30" t="n">
        <v>50</v>
      </c>
      <c r="AH72" s="31" t="n">
        <v>1</v>
      </c>
      <c r="AI72" s="32" t="e">
        <f aca="false">IF(AM72="PASS",Y72+AA72+AC72+AE72+AG72,"")</f>
        <v>#VALUE!</v>
      </c>
      <c r="AJ72" s="33" t="e">
        <f aca="false">IF(AI72="","",AI72/500*100)</f>
        <v>#VALUE!</v>
      </c>
      <c r="AK72" s="33" t="e">
        <f aca="false">IF(AM72="PASS",Ngrade(AJ72),"")</f>
        <v>#VALUE!</v>
      </c>
      <c r="AL72" s="33" t="n">
        <f aca="false">ROUND(((Z72*3)+(AB72*3)+(AD72*2)+(AF72*3)+(AH72*4))/15,2)</f>
        <v>1.9</v>
      </c>
      <c r="AM72" s="35" t="e">
        <f aca="false">remarks5(Z72,AB72,AD72,AF72,AH72,LEFT(Y$5,6),LEFT(AA$5,6),LEFT(AC$5,6),LEFT(AE$5,6),LEFT(AG$5,6))</f>
        <v>#VALUE!</v>
      </c>
      <c r="AN72" s="35" t="e">
        <f aca="false">STATUS(AL72)</f>
        <v>#VALUE!</v>
      </c>
      <c r="AO72" s="36" t="n">
        <f aca="false">(SUM(H72,J72,L72,P72,Z72,AB72,AF72)*3+SUM(N72,AH72)*4+SUM(R72,AD72)*2)/33</f>
        <v>1.81818181818182</v>
      </c>
      <c r="AP72" s="30" t="n">
        <v>50</v>
      </c>
      <c r="AQ72" s="31" t="n">
        <v>1</v>
      </c>
      <c r="AR72" s="30" t="n">
        <v>63</v>
      </c>
      <c r="AS72" s="31" t="n">
        <v>2.2</v>
      </c>
      <c r="AT72" s="30" t="n">
        <v>60</v>
      </c>
      <c r="AU72" s="31" t="n">
        <v>2</v>
      </c>
      <c r="AV72" s="30" t="n">
        <v>67</v>
      </c>
      <c r="AW72" s="31" t="n">
        <v>2.5</v>
      </c>
      <c r="AX72" s="30" t="n">
        <v>51</v>
      </c>
      <c r="AY72" s="31" t="n">
        <v>1.1</v>
      </c>
      <c r="AZ72" s="30" t="n">
        <v>61</v>
      </c>
      <c r="BA72" s="31" t="n">
        <v>2.1</v>
      </c>
      <c r="BB72" s="32" t="e">
        <f aca="false">IF(BF72="PASS",AP72+AR72+AT72+AV72++AX72+AZ72,"")</f>
        <v>#VALUE!</v>
      </c>
      <c r="BC72" s="33" t="e">
        <f aca="false">IF(BB72="","",BB72/600*100)</f>
        <v>#VALUE!</v>
      </c>
      <c r="BD72" s="32" t="e">
        <f aca="false">IF(BF72="PASS",Ngrade(BC72),"")</f>
        <v>#VALUE!</v>
      </c>
      <c r="BE72" s="33" t="n">
        <f aca="false">ROUND(((AQ72*3)+(AS72*3)+(AU72*3)+(AW72*3)+(AY72*3)+(BA72*3))/18,2)</f>
        <v>1.82</v>
      </c>
      <c r="BF72" s="34" t="e">
        <f aca="false">remarks6($AQ72,$AS72,$AU72,$AW72,$AY72,$BA72,LEFT($AP$5,6),LEFT($AR$5,6),LEFT($AT$5,6),LEFT($AV$5,6),LEFT($AX$5,6),LEFT($AZ$5,6))</f>
        <v>#VALUE!</v>
      </c>
      <c r="BG72" s="34" t="e">
        <f aca="false">STATUS(BE72)</f>
        <v>#VALUE!</v>
      </c>
      <c r="BH72" s="36" t="n">
        <f aca="false">(SUM(H72,J72,L72,P72,Z72,AB72,AF72,AQ72,AS72,AU72,AW72,AY72,BA72)*3+SUM(N72,AH72)*4+SUM(R72,AD72)*2)/51</f>
        <v>1.81764705882353</v>
      </c>
      <c r="BI72" s="30" t="n">
        <v>80</v>
      </c>
      <c r="BJ72" s="31" t="n">
        <v>3.4</v>
      </c>
      <c r="BK72" s="30" t="n">
        <v>53</v>
      </c>
      <c r="BL72" s="31" t="n">
        <v>1.3</v>
      </c>
      <c r="BM72" s="30" t="n">
        <v>88</v>
      </c>
      <c r="BN72" s="31" t="n">
        <v>4</v>
      </c>
      <c r="BO72" s="30" t="n">
        <v>81</v>
      </c>
      <c r="BP72" s="31" t="n">
        <v>3.5</v>
      </c>
      <c r="BQ72" s="30" t="n">
        <v>87</v>
      </c>
      <c r="BR72" s="31" t="n">
        <v>4</v>
      </c>
      <c r="BS72" s="32" t="e">
        <f aca="false">IF(BW72="PASS",BI72+BK72+BM72+BO72+BQ72,"")</f>
        <v>#VALUE!</v>
      </c>
      <c r="BT72" s="33" t="e">
        <f aca="false">IF(BS72="","",BS72/500*100)</f>
        <v>#VALUE!</v>
      </c>
      <c r="BU72" s="32" t="e">
        <f aca="false">IF(BW72="PASS",Ngrade(BT72),"")</f>
        <v>#VALUE!</v>
      </c>
      <c r="BV72" s="33" t="n">
        <f aca="false">ROUND(((BJ72*4)+(BL72*3)+(BN72*3)+(BP72*3)+(BR72*3))/16,2)</f>
        <v>3.25</v>
      </c>
      <c r="BW72" s="34" t="e">
        <f aca="false">remarks5(BJ72,BL72,BN72,BP72,BR72,LEFT(BI$5,6),LEFT(BK$5,6),LEFT(BM$5,6),LEFT(BO$5,6),LEFT(BQ$5,6))</f>
        <v>#VALUE!</v>
      </c>
      <c r="BX72" s="30"/>
      <c r="BY72" s="31"/>
      <c r="BZ72" s="30"/>
      <c r="CA72" s="31"/>
      <c r="CB72" s="30"/>
      <c r="CC72" s="31"/>
      <c r="CD72" s="30"/>
      <c r="CE72" s="31"/>
      <c r="CF72" s="30"/>
      <c r="CG72" s="31"/>
      <c r="CH72" s="30"/>
      <c r="CI72" s="31"/>
      <c r="CJ72" s="32" t="e">
        <f aca="false">IF(CN72="PASS",BX72+BZ72+CB72+CD72+CF72+CH72,"")</f>
        <v>#REF!</v>
      </c>
      <c r="CK72" s="37" t="e">
        <f aca="false">IF(CJ72="","",CJ72/600*100)</f>
        <v>#REF!</v>
      </c>
      <c r="CL72" s="32" t="e">
        <f aca="false">IF(CN72="PASS",Ngrade(CK72),"")</f>
        <v>#REF!</v>
      </c>
      <c r="CM72" s="33" t="e">
        <f aca="false">IF(CJ72="","",((BY72)*3+(CA72)*3+(CC72)*3+(CE72)*3+(CG72)*3+(CI72)*3)/18)</f>
        <v>#REF!</v>
      </c>
      <c r="CN72" s="34" t="e">
        <f aca="false">remarks6(BY72,CA72,CC72,CE72,CG72,CI72,LEFT($G$5,6),LEFT($I$5,6),LEFT($K$5,6),LEFT($M$5,6),LEFT($O$5,6),LEFT(#REF!,6))</f>
        <v>#REF!</v>
      </c>
      <c r="CO72" s="30"/>
      <c r="CP72" s="31"/>
      <c r="CQ72" s="30"/>
      <c r="CR72" s="31"/>
      <c r="CS72" s="30"/>
      <c r="CT72" s="31"/>
      <c r="CU72" s="30"/>
      <c r="CV72" s="31"/>
      <c r="CW72" s="30"/>
      <c r="CX72" s="31"/>
      <c r="CY72" s="32" t="e">
        <f aca="false">IF(DC72="PASS",CO72+CQ72+CS72+CU72+CW72,"")</f>
        <v>#VALUE!</v>
      </c>
      <c r="CZ72" s="37" t="e">
        <f aca="false">IF(CY72="","",CY72/500*100)</f>
        <v>#VALUE!</v>
      </c>
      <c r="DA72" s="32" t="e">
        <f aca="false">IF(DC72="PASS",Ngrade(CZ72),"")</f>
        <v>#VALUE!</v>
      </c>
      <c r="DB72" s="33" t="e">
        <f aca="false">IF(CY72="","",((CP72)*3+(CR72)*3+(CT72)*3+(CV72)*3+(CX72)*3)/15)</f>
        <v>#VALUE!</v>
      </c>
      <c r="DC72" s="34" t="e">
        <f aca="false">remarks5(CP72,CR72,CT72,CV72,CX72,LEFT(CO$5,6),LEFT(CQ$5,6),LEFT(CS$5,6),LEFT(CU$5,6),LEFT(CW$5,6))</f>
        <v>#VALUE!</v>
      </c>
      <c r="DD72" s="30"/>
      <c r="DE72" s="31"/>
      <c r="DF72" s="30"/>
      <c r="DG72" s="31"/>
      <c r="DH72" s="30"/>
      <c r="DI72" s="31"/>
      <c r="DJ72" s="30"/>
      <c r="DK72" s="31"/>
      <c r="DL72" s="32" t="e">
        <f aca="false">IF(DP72="PASS",DD72+DF72+DH72+DJ72,"")</f>
        <v>#VALUE!</v>
      </c>
      <c r="DM72" s="37" t="e">
        <f aca="false">IF(DL72="","",DL72/400*100)</f>
        <v>#VALUE!</v>
      </c>
      <c r="DN72" s="32" t="e">
        <f aca="false">IF(DP72="PASS",Ngrade(DM72),"")</f>
        <v>#VALUE!</v>
      </c>
      <c r="DO72" s="33" t="e">
        <f aca="false">IF(DL72="","",((DE72)*3+(DG72)*3+(DI72)*3+(DK72)*3)/12)</f>
        <v>#VALUE!</v>
      </c>
      <c r="DP72" s="34" t="e">
        <f aca="false">remark4(DE72,DG72,DI72,DK72,LEFT(DD$5,6),LEFT(DF$5,6),LEFT(DH$5,6),LEFT(DJ$5,6))</f>
        <v>#VALUE!</v>
      </c>
      <c r="DQ72" s="30"/>
      <c r="DR72" s="31"/>
      <c r="DS72" s="30"/>
      <c r="DT72" s="31"/>
      <c r="DU72" s="30"/>
      <c r="DV72" s="31"/>
      <c r="DW72" s="30"/>
      <c r="DX72" s="31"/>
      <c r="DY72" s="30"/>
      <c r="DZ72" s="31"/>
      <c r="EA72" s="32" t="e">
        <f aca="false">IF(EE72="PASS",DQ72+DS72+DU72+DW72+DY72,"")</f>
        <v>#VALUE!</v>
      </c>
      <c r="EB72" s="37" t="e">
        <f aca="false">IF(EA72="","",EA72/500*100)</f>
        <v>#VALUE!</v>
      </c>
      <c r="EC72" s="32" t="e">
        <f aca="false">IF(EE72="PASS",Ngrade(EB72),"")</f>
        <v>#VALUE!</v>
      </c>
      <c r="ED72" s="33" t="e">
        <f aca="false">IF(EA72="","",((DR72)*3+(DT72)*3+(DV72)*3+(DX72)*3+(DZ72)*6)/18)</f>
        <v>#VALUE!</v>
      </c>
      <c r="EE72" s="34" t="e">
        <f aca="false">remarks5(DR72,DT72,DV72,DX72,DZ72,LEFT(DQ$5,6),LEFT(DS$5,6),LEFT(DU$5,6),LEFT(DW$5,6),LEFT(DY$5,6))</f>
        <v>#VALUE!</v>
      </c>
      <c r="EF72" s="34" t="e">
        <f aca="false">STATUS(BV72)</f>
        <v>#VALUE!</v>
      </c>
      <c r="EG72" s="36" t="n">
        <f aca="false">(SUM(H72,J72,L72,P72,Z72,AB72,AF72,AQ72,AS72,AU72,AW72,AY72,BA72,BL72,BN72,BP72,BR72)*3+SUM(N72,AH72,BJ72)*4+SUM(R72,AD72)*2)/67</f>
        <v>2.15970149253731</v>
      </c>
      <c r="EH72" s="30" t="n">
        <v>100</v>
      </c>
      <c r="EI72" s="31" t="n">
        <v>4</v>
      </c>
      <c r="EJ72" s="30" t="n">
        <v>61</v>
      </c>
      <c r="EK72" s="31" t="n">
        <v>2.1</v>
      </c>
      <c r="EL72" s="30" t="n">
        <v>60</v>
      </c>
      <c r="EM72" s="31" t="n">
        <v>2</v>
      </c>
      <c r="EN72" s="30" t="n">
        <v>75</v>
      </c>
      <c r="EO72" s="31" t="n">
        <v>3.1</v>
      </c>
      <c r="EP72" s="30" t="n">
        <v>60</v>
      </c>
      <c r="EQ72" s="31" t="n">
        <v>2</v>
      </c>
      <c r="ER72" s="32" t="e">
        <f aca="false">IF(EV72="PASS",EH72+EJ72+EL72+EN72+EP72,"")</f>
        <v>#VALUE!</v>
      </c>
      <c r="ES72" s="33" t="e">
        <f aca="false">IF(ER72="","",ER72/500*100)</f>
        <v>#VALUE!</v>
      </c>
      <c r="ET72" s="32" t="e">
        <f aca="false">IF(EV72="PASS",Ngrade(ES72),"")</f>
        <v>#VALUE!</v>
      </c>
      <c r="EU72" s="33" t="n">
        <f aca="false">ROUND(((EI72*3)+(EK72*4)+(EM72*3)+(EO72*3)+(EQ72*3))/16,2)</f>
        <v>2.61</v>
      </c>
      <c r="EV72" s="34" t="e">
        <f aca="false">remarks5(EI72,EK72,EM72,EO72,EQ72,LEFT(EH$5,6),LEFT(EJ$5,6),LEFT(EL$5,6),LEFT(EN$5,6),LEFT(EP$5,6))</f>
        <v>#VALUE!</v>
      </c>
      <c r="EW72" s="38" t="e">
        <f aca="false">STATUS(EU72)</f>
        <v>#VALUE!</v>
      </c>
      <c r="EX72" s="36" t="n">
        <f aca="false">((H72+J72+L72+P72+Z72+AB72+AF72+AQ72+AS72+AU72+AW72+AY72+BA72+BL72+BN72+BP72+BR72+EI72+EM72+EO72+EQ72)*3+SUM(R72,AD72)*2+SUM(N72,AH72,BJ72,EK72)*4)/83</f>
        <v>2.24578313253012</v>
      </c>
      <c r="EY72" s="30" t="n">
        <v>80</v>
      </c>
      <c r="EZ72" s="31" t="n">
        <v>3.4</v>
      </c>
      <c r="FA72" s="30" t="n">
        <v>65</v>
      </c>
      <c r="FB72" s="31" t="n">
        <v>2.4</v>
      </c>
      <c r="FC72" s="30" t="n">
        <v>81</v>
      </c>
      <c r="FD72" s="31" t="n">
        <v>3.5</v>
      </c>
      <c r="FE72" s="30" t="n">
        <v>61</v>
      </c>
      <c r="FF72" s="31" t="n">
        <v>2.1</v>
      </c>
      <c r="FG72" s="30" t="n">
        <v>65</v>
      </c>
      <c r="FH72" s="31" t="n">
        <v>2.4</v>
      </c>
      <c r="FI72" s="32" t="e">
        <f aca="false">IF(FM72="PASS",EY72+FA72+FC72+FE72+FG72,"")</f>
        <v>#VALUE!</v>
      </c>
      <c r="FJ72" s="33" t="e">
        <f aca="false">IF(FI72="","",FI72/500*100)</f>
        <v>#VALUE!</v>
      </c>
      <c r="FK72" s="32" t="e">
        <f aca="false">IF(FM72="PASS",Ngrade(FJ72),"")</f>
        <v>#VALUE!</v>
      </c>
      <c r="FL72" s="33" t="n">
        <f aca="false">ROUND(((EZ72*3)+(FB72*3)+(FD72*3)+(FF72*3)+(FH72*3))/15,2)</f>
        <v>2.76</v>
      </c>
      <c r="FM72" s="34" t="e">
        <f aca="false">remarks5(EZ72,FB72,FD72,FF72,FH72,LEFT(EY$5,6),LEFT(FA$5,6),LEFT(FC$5,6),LEFT(FE$5,6),LEFT(FG$5,6))</f>
        <v>#VALUE!</v>
      </c>
      <c r="FN72" s="38" t="e">
        <f aca="false">STATUS(FL72)</f>
        <v>#VALUE!</v>
      </c>
      <c r="FO72" s="36" t="n">
        <f aca="false">((H72+J72+L72+P72+Z72+AB72+AF72+AQ72+AS72+AU72+AW72+AY72+BA72+BL72+BN72+BP72+BR72+EI72+EM72+EO72+EQ72+EZ72+FB72+FD72+FF72+FH72)*3+SUM(R72,AD72)*2+SUM(N72,AH72,BJ72,EK72)*4)/98</f>
        <v>2.32448979591837</v>
      </c>
      <c r="FP72" s="30" t="n">
        <v>77</v>
      </c>
      <c r="FQ72" s="31" t="n">
        <v>3.2</v>
      </c>
      <c r="FR72" s="30" t="n">
        <v>62</v>
      </c>
      <c r="FS72" s="31" t="n">
        <v>2.2</v>
      </c>
      <c r="FT72" s="30" t="n">
        <v>75</v>
      </c>
      <c r="FU72" s="31" t="n">
        <v>3.1</v>
      </c>
      <c r="FV72" s="30" t="n">
        <v>49</v>
      </c>
      <c r="FW72" s="31" t="n">
        <v>0</v>
      </c>
      <c r="FX72" s="30" t="n">
        <v>57</v>
      </c>
      <c r="FY72" s="31" t="n">
        <v>1.7</v>
      </c>
      <c r="FZ72" s="32" t="e">
        <f aca="false">IF(GD72="PASS",FP72+FR72+FT72+FV72+FX72,"")</f>
        <v>#VALUE!</v>
      </c>
      <c r="GA72" s="33" t="e">
        <f aca="false">IF(FZ72="","",FZ72/500*100)</f>
        <v>#VALUE!</v>
      </c>
      <c r="GB72" s="32" t="e">
        <f aca="false">IF(GD72="PASS",Ngrade(GA72),"")</f>
        <v>#VALUE!</v>
      </c>
      <c r="GC72" s="33" t="n">
        <f aca="false">ROUND(((FQ72*3)+(FS72*3)+(FU72*3)+(FW72*3)+(FY72*4))/16,2)</f>
        <v>2.02</v>
      </c>
      <c r="GD72" s="34" t="e">
        <f aca="false">remarks5(FQ72,FS72,FU72,FW72,FY72,LEFT(FP$5,6),LEFT(FR$5,6),LEFT(FT$5,6),LEFT(FV$5,6),LEFT(FX$5,6))</f>
        <v>#VALUE!</v>
      </c>
      <c r="GE72" s="38" t="e">
        <f aca="false">STATUS(GC72)</f>
        <v>#VALUE!</v>
      </c>
      <c r="GF72" s="36" t="n">
        <f aca="false">((H72+J72+L72+P72+Z72+AB72+AF72+AQ72+AS72+AU72+AW72+AY72+BA72+BL72+BN72+BP72+BR72+EI72+EM72+EO72+EQ72+EZ72+FB72+FD72+FF72+FH72+FQ72+FS72+FU72+FW72)*3+SUM(R72,AD72)*2+SUM(N72,AH72,BJ72,EK72,FY72)*4)/114</f>
        <v>2.28157894736842</v>
      </c>
      <c r="GG72" s="30" t="n">
        <v>70</v>
      </c>
      <c r="GH72" s="31" t="n">
        <v>2.8</v>
      </c>
      <c r="GI72" s="30" t="n">
        <v>55</v>
      </c>
      <c r="GJ72" s="31" t="n">
        <v>1.5</v>
      </c>
      <c r="GK72" s="30" t="n">
        <v>55</v>
      </c>
      <c r="GL72" s="31" t="n">
        <v>1.5</v>
      </c>
      <c r="GM72" s="30" t="n">
        <v>60</v>
      </c>
      <c r="GN72" s="31" t="n">
        <v>2</v>
      </c>
      <c r="GO72" s="30" t="n">
        <v>60</v>
      </c>
      <c r="GP72" s="31" t="n">
        <v>2</v>
      </c>
      <c r="GQ72" s="32" t="e">
        <f aca="false">IF(GU72="PASS",GG72+GI72+GK72+GM72+GO72,"")</f>
        <v>#VALUE!</v>
      </c>
      <c r="GR72" s="33" t="e">
        <f aca="false">IF(GQ72="","",GQ72/500*100)</f>
        <v>#VALUE!</v>
      </c>
      <c r="GS72" s="32" t="e">
        <f aca="false">IF(GU72="PASS",Ngrade(GR72),"")</f>
        <v>#VALUE!</v>
      </c>
      <c r="GT72" s="33" t="n">
        <f aca="false">ROUND(((GH72*3)+(GJ72*3)+(GL72*3)+(GN72*3)+(GP72*6))/18,2)</f>
        <v>1.97</v>
      </c>
      <c r="GU72" s="34" t="e">
        <f aca="false">remarks5(GH72,GJ72,GL72,GN72,GP72,LEFT(GG$5,6),LEFT(GI$5,6),LEFT(GK$5,6),LEFT(GM$5,6),LEFT(GO$5,6))</f>
        <v>#VALUE!</v>
      </c>
      <c r="GV72" s="38" t="e">
        <f aca="false">STATUS(GT72)</f>
        <v>#VALUE!</v>
      </c>
      <c r="GW72" s="39" t="e">
        <f aca="false">IF(AND(W72="PASS",AM72="PASS",BF72="PASS",BW72="PASS",EV72="PASS",FM72="PASS",GD72="PASS",GU72="PASS"),S72+AI72+BB72+BS72+ER72+FI72+FZ72+GQ72,"")</f>
        <v>#VALUE!</v>
      </c>
      <c r="GX72" s="19" t="e">
        <f aca="false">IF(GW72="","",GW72/4150*100)</f>
        <v>#VALUE!</v>
      </c>
      <c r="GY72" s="39" t="e">
        <f aca="false">IF(HA72="PASS",Ngrade(GX72),"")</f>
        <v>#VALUE!</v>
      </c>
      <c r="GZ72" s="19" t="n">
        <f aca="false">((H72+J72+L72+P72+Z72+AB72+AF72+AQ72+AS72+AU72+AW72+AY72+BA72+BL72+BN72+BP72+BR72+EI72+EM72+EO72+EQ72+EZ72+FB72+FD72+FF72+FH72+FQ72+FS72+FU72+FW72+GH72+GJ72+GL72+GN72)*3+SUM(R72,AD72)*2+SUM(N72,AH72,BJ72,EK72,FY72)*4+SUM(GP72)*6)/132</f>
        <v>2.23863636363636</v>
      </c>
      <c r="HA72" s="19" t="e">
        <f aca="false">IF(GX72="","FAIL","PASS")</f>
        <v>#VALUE!</v>
      </c>
      <c r="HB72" s="19" t="e">
        <f aca="false">STATUS2008(V72,AO72,BH72,EG72,EX72,FO72,GF72,GZ72)</f>
        <v>#VALUE!</v>
      </c>
      <c r="HC72" s="49"/>
    </row>
    <row r="73" customFormat="false" ht="32.25" hidden="false" customHeight="false" outlineLevel="0" collapsed="false">
      <c r="A73" s="25" t="s">
        <v>261</v>
      </c>
      <c r="B73" s="26" t="s">
        <v>262</v>
      </c>
      <c r="C73" s="26" t="s">
        <v>263</v>
      </c>
      <c r="F73" s="42"/>
      <c r="G73" s="30" t="n">
        <v>70</v>
      </c>
      <c r="H73" s="31" t="n">
        <v>2.8</v>
      </c>
      <c r="I73" s="30" t="n">
        <v>83</v>
      </c>
      <c r="J73" s="31" t="n">
        <v>3.7</v>
      </c>
      <c r="K73" s="30" t="n">
        <v>54</v>
      </c>
      <c r="L73" s="31" t="n">
        <v>1.4</v>
      </c>
      <c r="M73" s="30" t="n">
        <v>57</v>
      </c>
      <c r="N73" s="31" t="n">
        <v>1.7</v>
      </c>
      <c r="O73" s="30" t="n">
        <v>51</v>
      </c>
      <c r="P73" s="31" t="n">
        <v>1.1</v>
      </c>
      <c r="Q73" s="30" t="n">
        <v>30</v>
      </c>
      <c r="R73" s="31" t="n">
        <v>2</v>
      </c>
      <c r="S73" s="32" t="e">
        <f aca="false">IF(W73="PASS",G73+I73+K73+M73+O73+Q73,"")</f>
        <v>#VALUE!</v>
      </c>
      <c r="T73" s="33" t="e">
        <f aca="false">IF(S73="","",S73/550*100)</f>
        <v>#VALUE!</v>
      </c>
      <c r="U73" s="32" t="e">
        <f aca="false">IF(W73="PASS",Ngrade(T73),"")</f>
        <v>#VALUE!</v>
      </c>
      <c r="V73" s="33" t="n">
        <f aca="false">ROUND(((H73*3)+(J73*3)+(L73*3)+(N73*4)+(P73*3)+(R73*2))/18,2)</f>
        <v>2.1</v>
      </c>
      <c r="W73" s="34" t="e">
        <f aca="false">remarks5(H73,J73,L73,N73,R73,LEFT(G$5,6),LEFT(I$5,6),LEFT(K$5,6),LEFT(M$5,6),LEFT(Q$5,6))</f>
        <v>#VALUE!</v>
      </c>
      <c r="X73" s="34" t="e">
        <f aca="false">STATUS(V73)</f>
        <v>#VALUE!</v>
      </c>
      <c r="Y73" s="30" t="n">
        <v>55</v>
      </c>
      <c r="Z73" s="31" t="n">
        <v>1.5</v>
      </c>
      <c r="AA73" s="30" t="n">
        <v>62</v>
      </c>
      <c r="AB73" s="31" t="n">
        <v>2.2</v>
      </c>
      <c r="AC73" s="30" t="n">
        <v>29</v>
      </c>
      <c r="AD73" s="31" t="n">
        <v>0</v>
      </c>
      <c r="AE73" s="30" t="n">
        <v>65</v>
      </c>
      <c r="AF73" s="31" t="n">
        <v>2.4</v>
      </c>
      <c r="AG73" s="30" t="n">
        <v>29</v>
      </c>
      <c r="AH73" s="31" t="n">
        <v>0</v>
      </c>
      <c r="AI73" s="32" t="e">
        <f aca="false">IF(AM73="PASS",Y73+AA73+AC73+AE73+AG73,"")</f>
        <v>#VALUE!</v>
      </c>
      <c r="AJ73" s="33" t="e">
        <f aca="false">IF(AI73="","",AI73/500*100)</f>
        <v>#VALUE!</v>
      </c>
      <c r="AK73" s="33" t="e">
        <f aca="false">IF(AM73="PASS",Ngrade(AJ73),"")</f>
        <v>#VALUE!</v>
      </c>
      <c r="AL73" s="33" t="n">
        <f aca="false">ROUND(((Z73*3)+(AB73*3)+(AD73*2)+(AF73*3)+(AH73*4))/15,2)</f>
        <v>1.22</v>
      </c>
      <c r="AM73" s="35" t="e">
        <f aca="false">remarks5(Z73,AB73,AD73,AF73,AH73,LEFT(Y$5,6),LEFT(AA$5,6),LEFT(AC$5,6),LEFT(AE$5,6),LEFT(AG$5,6))</f>
        <v>#VALUE!</v>
      </c>
      <c r="AN73" s="35" t="e">
        <f aca="false">STATUS(AL73)</f>
        <v>#VALUE!</v>
      </c>
      <c r="AO73" s="36" t="n">
        <f aca="false">(SUM(H73,J73,L73,P73,Z73,AB73,AF73)*3+SUM(N73,AH73)*4+SUM(R73,AD73)*2)/33</f>
        <v>1.7</v>
      </c>
      <c r="AP73" s="30"/>
      <c r="AQ73" s="31"/>
      <c r="AR73" s="30"/>
      <c r="AS73" s="31"/>
      <c r="AT73" s="30"/>
      <c r="AU73" s="31"/>
      <c r="AV73" s="30"/>
      <c r="AW73" s="31"/>
      <c r="AX73" s="30"/>
      <c r="AY73" s="31"/>
      <c r="AZ73" s="30"/>
      <c r="BA73" s="31"/>
      <c r="BB73" s="32" t="e">
        <f aca="false">IF(BF73="PASS",AP73+AR73+AT73+AV73++AX73+AZ73,"")</f>
        <v>#VALUE!</v>
      </c>
      <c r="BC73" s="33" t="e">
        <f aca="false">IF(BB73="","",BB73/600*100)</f>
        <v>#VALUE!</v>
      </c>
      <c r="BD73" s="32" t="e">
        <f aca="false">IF(BF73="PASS",Ngrade(BC73),"")</f>
        <v>#VALUE!</v>
      </c>
      <c r="BE73" s="33" t="n">
        <f aca="false">ROUND(((AQ73*3)+(AS73*3)+(AU73*3)+(AW73*3)+(AY73*3)+(BA73*3))/18,2)</f>
        <v>0</v>
      </c>
      <c r="BF73" s="34" t="e">
        <f aca="false">remarks6($AQ73,$AS73,$AU73,$AW73,$AY73,$BA73,LEFT($AP$5,6),LEFT($AR$5,6),LEFT($AT$5,6),LEFT($AV$5,6),LEFT($AX$5,6),LEFT($AZ$5,6))</f>
        <v>#VALUE!</v>
      </c>
      <c r="BG73" s="34" t="e">
        <f aca="false">STATUS(BE73)</f>
        <v>#VALUE!</v>
      </c>
      <c r="BH73" s="36" t="n">
        <f aca="false">(SUM(H73,J73,L73,P73,Z73,AB73,AF73,AQ73,AS73,AU73,AW73,AY73,BA73)*3+SUM(N73,AH73)*4+SUM(R73,AD73)*2)/51</f>
        <v>1.1</v>
      </c>
      <c r="BI73" s="30" t="s">
        <v>70</v>
      </c>
      <c r="BJ73" s="31" t="n">
        <v>0</v>
      </c>
      <c r="BK73" s="30" t="s">
        <v>70</v>
      </c>
      <c r="BL73" s="31" t="n">
        <v>0</v>
      </c>
      <c r="BM73" s="30" t="s">
        <v>70</v>
      </c>
      <c r="BN73" s="31" t="n">
        <v>0</v>
      </c>
      <c r="BO73" s="30" t="s">
        <v>70</v>
      </c>
      <c r="BP73" s="31" t="n">
        <v>0</v>
      </c>
      <c r="BQ73" s="30" t="s">
        <v>70</v>
      </c>
      <c r="BR73" s="31" t="n">
        <v>0</v>
      </c>
      <c r="BS73" s="32" t="e">
        <f aca="false">IF(BW73="PASS",BI73+BK73+BM73+BO73+BQ73,"")</f>
        <v>#VALUE!</v>
      </c>
      <c r="BT73" s="33" t="e">
        <f aca="false">IF(BS73="","",BS73/500*100)</f>
        <v>#VALUE!</v>
      </c>
      <c r="BU73" s="32" t="e">
        <f aca="false">IF(BW73="PASS",Ngrade(BT73),"")</f>
        <v>#VALUE!</v>
      </c>
      <c r="BV73" s="33" t="n">
        <f aca="false">ROUND(((BJ73*4)+(BL73*3)+(BN73*3)+(BP73*3)+(BR73*3))/16,2)</f>
        <v>0</v>
      </c>
      <c r="BW73" s="34" t="e">
        <f aca="false">remarks5(BJ73,BL73,BN73,BP73,BR73,LEFT(BI$5,6),LEFT(BK$5,6),LEFT(BM$5,6),LEFT(BO$5,6),LEFT(BQ$5,6))</f>
        <v>#VALUE!</v>
      </c>
      <c r="BX73" s="30"/>
      <c r="BY73" s="31"/>
      <c r="BZ73" s="30"/>
      <c r="CA73" s="31"/>
      <c r="CB73" s="30"/>
      <c r="CC73" s="31"/>
      <c r="CD73" s="30"/>
      <c r="CE73" s="31"/>
      <c r="CF73" s="30"/>
      <c r="CG73" s="31"/>
      <c r="CH73" s="30"/>
      <c r="CI73" s="31"/>
      <c r="CJ73" s="32" t="e">
        <f aca="false">IF(CN73="PASS",BX73+BZ73+CB73+CD73+CF73+CH73,"")</f>
        <v>#REF!</v>
      </c>
      <c r="CK73" s="37" t="e">
        <f aca="false">IF(CJ73="","",CJ73/600*100)</f>
        <v>#REF!</v>
      </c>
      <c r="CL73" s="32" t="e">
        <f aca="false">IF(CN73="PASS",Ngrade(CK73),"")</f>
        <v>#REF!</v>
      </c>
      <c r="CM73" s="33" t="e">
        <f aca="false">IF(CJ73="","",((BY73)*3+(CA73)*3+(CC73)*3+(CE73)*3+(CG73)*3+(CI73)*3)/18)</f>
        <v>#REF!</v>
      </c>
      <c r="CN73" s="34" t="e">
        <f aca="false">remarks6(BY73,CA73,CC73,CE73,CG73,CI73,LEFT($G$5,6),LEFT($I$5,6),LEFT($K$5,6),LEFT($M$5,6),LEFT($O$5,6),LEFT(#REF!,6))</f>
        <v>#REF!</v>
      </c>
      <c r="CO73" s="30"/>
      <c r="CP73" s="31"/>
      <c r="CQ73" s="30"/>
      <c r="CR73" s="31"/>
      <c r="CS73" s="30"/>
      <c r="CT73" s="31"/>
      <c r="CU73" s="30"/>
      <c r="CV73" s="31"/>
      <c r="CW73" s="30"/>
      <c r="CX73" s="31"/>
      <c r="CY73" s="32" t="e">
        <f aca="false">IF(DC73="PASS",CO73+CQ73+CS73+CU73+CW73,"")</f>
        <v>#VALUE!</v>
      </c>
      <c r="CZ73" s="37" t="e">
        <f aca="false">IF(CY73="","",CY73/500*100)</f>
        <v>#VALUE!</v>
      </c>
      <c r="DA73" s="32" t="e">
        <f aca="false">IF(DC73="PASS",Ngrade(CZ73),"")</f>
        <v>#VALUE!</v>
      </c>
      <c r="DB73" s="33" t="e">
        <f aca="false">IF(CY73="","",((CP73)*3+(CR73)*3+(CT73)*3+(CV73)*3+(CX73)*3)/15)</f>
        <v>#VALUE!</v>
      </c>
      <c r="DC73" s="34" t="e">
        <f aca="false">remarks5(CP73,CR73,CT73,CV73,CX73,LEFT(CO$5,6),LEFT(CQ$5,6),LEFT(CS$5,6),LEFT(CU$5,6),LEFT(CW$5,6))</f>
        <v>#VALUE!</v>
      </c>
      <c r="DD73" s="30"/>
      <c r="DE73" s="31"/>
      <c r="DF73" s="30"/>
      <c r="DG73" s="31"/>
      <c r="DH73" s="30"/>
      <c r="DI73" s="31"/>
      <c r="DJ73" s="30"/>
      <c r="DK73" s="31"/>
      <c r="DL73" s="32" t="e">
        <f aca="false">IF(DP73="PASS",DD73+DF73+DH73+DJ73,"")</f>
        <v>#VALUE!</v>
      </c>
      <c r="DM73" s="37" t="e">
        <f aca="false">IF(DL73="","",DL73/400*100)</f>
        <v>#VALUE!</v>
      </c>
      <c r="DN73" s="32" t="e">
        <f aca="false">IF(DP73="PASS",Ngrade(DM73),"")</f>
        <v>#VALUE!</v>
      </c>
      <c r="DO73" s="33" t="e">
        <f aca="false">IF(DL73="","",((DE73)*3+(DG73)*3+(DI73)*3+(DK73)*3)/12)</f>
        <v>#VALUE!</v>
      </c>
      <c r="DP73" s="34" t="e">
        <f aca="false">remark4(DE73,DG73,DI73,DK73,LEFT(DD$5,6),LEFT(DF$5,6),LEFT(DH$5,6),LEFT(DJ$5,6))</f>
        <v>#VALUE!</v>
      </c>
      <c r="DQ73" s="30"/>
      <c r="DR73" s="31"/>
      <c r="DS73" s="30"/>
      <c r="DT73" s="31"/>
      <c r="DU73" s="30"/>
      <c r="DV73" s="31"/>
      <c r="DW73" s="30"/>
      <c r="DX73" s="31"/>
      <c r="DY73" s="30"/>
      <c r="DZ73" s="31"/>
      <c r="EA73" s="32" t="e">
        <f aca="false">IF(EE73="PASS",DQ73+DS73+DU73+DW73+DY73,"")</f>
        <v>#VALUE!</v>
      </c>
      <c r="EB73" s="37" t="e">
        <f aca="false">IF(EA73="","",EA73/500*100)</f>
        <v>#VALUE!</v>
      </c>
      <c r="EC73" s="32" t="e">
        <f aca="false">IF(EE73="PASS",Ngrade(EB73),"")</f>
        <v>#VALUE!</v>
      </c>
      <c r="ED73" s="33" t="e">
        <f aca="false">IF(EA73="","",((DR73)*3+(DT73)*3+(DV73)*3+(DX73)*3+(DZ73)*6)/18)</f>
        <v>#VALUE!</v>
      </c>
      <c r="EE73" s="34" t="e">
        <f aca="false">remarks5(DR73,DT73,DV73,DX73,DZ73,LEFT(DQ$5,6),LEFT(DS$5,6),LEFT(DU$5,6),LEFT(DW$5,6),LEFT(DY$5,6))</f>
        <v>#VALUE!</v>
      </c>
      <c r="EF73" s="34" t="e">
        <f aca="false">STATUS(BV73)</f>
        <v>#VALUE!</v>
      </c>
      <c r="EG73" s="36" t="n">
        <f aca="false">(SUM(H73,J73,L73,P73,Z73,AB73,AF73,AQ73,AS73,AU73,AW73,AY73,BA73,BL73,BN73,BP73,BR73)*3+SUM(N73,AH73,BJ73)*4+SUM(R73,AD73)*2)/67</f>
        <v>0.837313432835821</v>
      </c>
      <c r="EH73" s="30" t="s">
        <v>70</v>
      </c>
      <c r="EI73" s="31" t="n">
        <v>0</v>
      </c>
      <c r="EJ73" s="30" t="s">
        <v>70</v>
      </c>
      <c r="EK73" s="31" t="n">
        <v>0</v>
      </c>
      <c r="EL73" s="30" t="s">
        <v>70</v>
      </c>
      <c r="EM73" s="31" t="n">
        <v>0</v>
      </c>
      <c r="EN73" s="30" t="s">
        <v>70</v>
      </c>
      <c r="EO73" s="31" t="n">
        <v>0</v>
      </c>
      <c r="EP73" s="30" t="s">
        <v>70</v>
      </c>
      <c r="EQ73" s="31" t="n">
        <v>0</v>
      </c>
      <c r="ER73" s="32" t="e">
        <f aca="false">IF(EV73="PASS",EH73+EJ73+EL73+EN73+EP73,"")</f>
        <v>#VALUE!</v>
      </c>
      <c r="ES73" s="33" t="e">
        <f aca="false">IF(ER73="","",ER73/500*100)</f>
        <v>#VALUE!</v>
      </c>
      <c r="ET73" s="32" t="e">
        <f aca="false">IF(EV73="PASS",Ngrade(ES73),"")</f>
        <v>#VALUE!</v>
      </c>
      <c r="EU73" s="33" t="n">
        <f aca="false">ROUND(((EI73*3)+(EK73*4)+(EM73*3)+(EO73*3)+(EQ73*3))/16,2)</f>
        <v>0</v>
      </c>
      <c r="EV73" s="34" t="e">
        <f aca="false">remarks5(EI73,EK73,EM73,EO73,EQ73,LEFT(EH$5,6),LEFT(EJ$5,6),LEFT(EL$5,6),LEFT(EN$5,6),LEFT(EP$5,6))</f>
        <v>#VALUE!</v>
      </c>
      <c r="EW73" s="38" t="e">
        <f aca="false">STATUS(EU73)</f>
        <v>#VALUE!</v>
      </c>
      <c r="EX73" s="36" t="n">
        <f aca="false">((H73+J73+L73+P73+Z73+AB73+AF73+AQ73+AS73+AU73+AW73+AY73+BA73+BL73+BN73+BP73+BR73+EI73+EM73+EO73+EQ73)*3+SUM(R73,AD73)*2+SUM(N73,AH73,BJ73,EK73)*4)/83</f>
        <v>0.675903614457831</v>
      </c>
      <c r="EY73" s="30" t="s">
        <v>70</v>
      </c>
      <c r="EZ73" s="31" t="n">
        <v>0</v>
      </c>
      <c r="FA73" s="30" t="s">
        <v>70</v>
      </c>
      <c r="FB73" s="31" t="n">
        <v>0</v>
      </c>
      <c r="FC73" s="30" t="s">
        <v>70</v>
      </c>
      <c r="FD73" s="31" t="n">
        <v>0</v>
      </c>
      <c r="FE73" s="30" t="s">
        <v>70</v>
      </c>
      <c r="FF73" s="31" t="n">
        <v>0</v>
      </c>
      <c r="FG73" s="30" t="s">
        <v>70</v>
      </c>
      <c r="FH73" s="31" t="n">
        <v>0</v>
      </c>
      <c r="FI73" s="32" t="e">
        <f aca="false">IF(FM73="PASS",EY73+FA73+FC73+FE73+FG73,"")</f>
        <v>#VALUE!</v>
      </c>
      <c r="FJ73" s="33" t="e">
        <f aca="false">IF(FI73="","",FI73/500*100)</f>
        <v>#VALUE!</v>
      </c>
      <c r="FK73" s="32" t="e">
        <f aca="false">IF(FM73="PASS",Ngrade(FJ73),"")</f>
        <v>#VALUE!</v>
      </c>
      <c r="FL73" s="33" t="n">
        <f aca="false">ROUND(((EZ73*3)+(FB73*3)+(FD73*3)+(FF73*3)+(FH73*3))/15,2)</f>
        <v>0</v>
      </c>
      <c r="FM73" s="34" t="e">
        <f aca="false">remarks5(EZ73,FB73,FD73,FF73,FH73,LEFT(EY$5,6),LEFT(FA$5,6),LEFT(FC$5,6),LEFT(FE$5,6),LEFT(FG$5,6))</f>
        <v>#VALUE!</v>
      </c>
      <c r="FN73" s="38" t="e">
        <f aca="false">STATUS(FL73)</f>
        <v>#VALUE!</v>
      </c>
      <c r="FO73" s="36" t="n">
        <f aca="false">((H73+J73+L73+P73+Z73+AB73+AF73+AQ73+AS73+AU73+AW73+AY73+BA73+BL73+BN73+BP73+BR73+EI73+EM73+EO73+EQ73+EZ73+FB73+FD73+FF73+FH73)*3+SUM(R73,AD73)*2+SUM(N73,AH73,BJ73,EK73)*4)/98</f>
        <v>0.572448979591837</v>
      </c>
      <c r="FP73" s="30" t="s">
        <v>70</v>
      </c>
      <c r="FQ73" s="31" t="n">
        <v>0</v>
      </c>
      <c r="FR73" s="30" t="s">
        <v>70</v>
      </c>
      <c r="FS73" s="31" t="n">
        <v>0</v>
      </c>
      <c r="FT73" s="30" t="s">
        <v>70</v>
      </c>
      <c r="FU73" s="31" t="n">
        <v>0</v>
      </c>
      <c r="FV73" s="30" t="s">
        <v>70</v>
      </c>
      <c r="FW73" s="31" t="n">
        <v>0</v>
      </c>
      <c r="FX73" s="30" t="s">
        <v>70</v>
      </c>
      <c r="FY73" s="31" t="n">
        <v>0</v>
      </c>
      <c r="FZ73" s="32" t="e">
        <f aca="false">IF(GD73="PASS",FP73+FR73+FT73+FV73+FX73,"")</f>
        <v>#VALUE!</v>
      </c>
      <c r="GA73" s="33" t="e">
        <f aca="false">IF(FZ73="","",FZ73/500*100)</f>
        <v>#VALUE!</v>
      </c>
      <c r="GB73" s="32" t="e">
        <f aca="false">IF(GD73="PASS",Ngrade(GA73),"")</f>
        <v>#VALUE!</v>
      </c>
      <c r="GC73" s="33" t="n">
        <f aca="false">ROUND(((FQ73*3)+(FS73*3)+(FU73*3)+(FW73*3)+(FY73*4))/16,2)</f>
        <v>0</v>
      </c>
      <c r="GD73" s="34" t="e">
        <f aca="false">remarks5(FQ73,FS73,FU73,FW73,FY73,LEFT(FP$5,6),LEFT(FR$5,6),LEFT(FT$5,6),LEFT(FV$5,6),LEFT(FX$5,6))</f>
        <v>#VALUE!</v>
      </c>
      <c r="GE73" s="38" t="e">
        <f aca="false">STATUS(GC73)</f>
        <v>#VALUE!</v>
      </c>
      <c r="GF73" s="36" t="n">
        <f aca="false">((H73+J73+L73+P73+Z73+AB73+AF73+AQ73+AS73+AU73+AW73+AY73+BA73+BL73+BN73+BP73+BR73+EI73+EM73+EO73+EQ73+EZ73+FB73+FD73+FF73+FH73+FQ73+FS73+FU73+FW73)*3+SUM(R73,AD73)*2+SUM(N73,AH73,BJ73,EK73,FY73)*4)/114</f>
        <v>0.492105263157895</v>
      </c>
      <c r="GG73" s="30" t="s">
        <v>70</v>
      </c>
      <c r="GH73" s="31" t="n">
        <v>0</v>
      </c>
      <c r="GI73" s="30" t="s">
        <v>70</v>
      </c>
      <c r="GJ73" s="31" t="n">
        <v>0</v>
      </c>
      <c r="GK73" s="30" t="s">
        <v>70</v>
      </c>
      <c r="GL73" s="31" t="n">
        <v>0</v>
      </c>
      <c r="GM73" s="30" t="s">
        <v>70</v>
      </c>
      <c r="GN73" s="31" t="n">
        <v>0</v>
      </c>
      <c r="GO73" s="30" t="s">
        <v>70</v>
      </c>
      <c r="GP73" s="31" t="n">
        <v>0</v>
      </c>
      <c r="GQ73" s="32" t="e">
        <f aca="false">IF(GU73="PASS",GG73+GI73+GK73+GM73+GO73,"")</f>
        <v>#VALUE!</v>
      </c>
      <c r="GR73" s="33" t="e">
        <f aca="false">IF(GQ73="","",GQ73/500*100)</f>
        <v>#VALUE!</v>
      </c>
      <c r="GS73" s="32" t="e">
        <f aca="false">IF(GU73="PASS",Ngrade(GR73),"")</f>
        <v>#VALUE!</v>
      </c>
      <c r="GT73" s="33" t="n">
        <f aca="false">ROUND(((GH73*3)+(GJ73*3)+(GL73*3)+(GN73*3)+(GP73*6))/18,2)</f>
        <v>0</v>
      </c>
      <c r="GU73" s="34" t="e">
        <f aca="false">remarks5(GH73,GJ73,GL73,GN73,GP73,LEFT(GG$5,6),LEFT(GI$5,6),LEFT(GK$5,6),LEFT(GM$5,6),LEFT(GO$5,6))</f>
        <v>#VALUE!</v>
      </c>
      <c r="GV73" s="38" t="e">
        <f aca="false">STATUS(GT73)</f>
        <v>#VALUE!</v>
      </c>
      <c r="GW73" s="39" t="e">
        <f aca="false">IF(AND(W73="PASS",AM73="PASS",BF73="PASS",BW73="PASS",EV73="PASS",FM73="PASS",GD73="PASS",GU73="PASS"),S73+AI73+BB73+BS73+ER73+FI73+FZ73+GQ73,"")</f>
        <v>#VALUE!</v>
      </c>
      <c r="GX73" s="19" t="e">
        <f aca="false">IF(GW73="","",GW73/4150*100)</f>
        <v>#VALUE!</v>
      </c>
      <c r="GY73" s="39" t="e">
        <f aca="false">IF(HA73="PASS",Ngrade(GX73),"")</f>
        <v>#VALUE!</v>
      </c>
      <c r="GZ73" s="19" t="n">
        <f aca="false">((H73+J73+L73+P73+Z73+AB73+AF73+AQ73+AS73+AU73+AW73+AY73+BA73+BL73+BN73+BP73+BR73+EI73+EM73+EO73+EQ73+EZ73+FB73+FD73+FF73+FH73+FQ73+FS73+FU73+FW73+GH73+GJ73+GL73+GN73)*3+SUM(R73,AD73)*2+SUM(N73,AH73,BJ73,EK73,FY73)*4+SUM(GP73)*6)/132</f>
        <v>0.425</v>
      </c>
      <c r="HA73" s="19" t="e">
        <f aca="false">IF(GX73="","FAIL","PASS")</f>
        <v>#VALUE!</v>
      </c>
      <c r="HB73" s="19" t="e">
        <f aca="false">STATUS2008(V73,AO73,BH73,EG73,EX73,FO73,GF73,GZ73)</f>
        <v>#VALUE!</v>
      </c>
      <c r="HC73" s="40" t="s">
        <v>103</v>
      </c>
    </row>
    <row r="74" customFormat="false" ht="21" hidden="false" customHeight="false" outlineLevel="0" collapsed="false">
      <c r="A74" s="25" t="s">
        <v>264</v>
      </c>
      <c r="B74" s="26" t="s">
        <v>265</v>
      </c>
      <c r="C74" s="26" t="s">
        <v>266</v>
      </c>
      <c r="F74" s="42"/>
      <c r="G74" s="30" t="n">
        <v>50</v>
      </c>
      <c r="H74" s="31" t="n">
        <v>1</v>
      </c>
      <c r="I74" s="30" t="n">
        <v>0</v>
      </c>
      <c r="J74" s="31" t="n">
        <v>0</v>
      </c>
      <c r="K74" s="30" t="s">
        <v>70</v>
      </c>
      <c r="L74" s="31" t="n">
        <v>0</v>
      </c>
      <c r="M74" s="30" t="n">
        <v>5</v>
      </c>
      <c r="N74" s="31" t="n">
        <v>0</v>
      </c>
      <c r="O74" s="30" t="n">
        <v>26</v>
      </c>
      <c r="P74" s="31" t="n">
        <v>0</v>
      </c>
      <c r="Q74" s="30" t="n">
        <v>8</v>
      </c>
      <c r="R74" s="31" t="n">
        <v>0</v>
      </c>
      <c r="S74" s="32" t="e">
        <f aca="false">IF(W74="PASS",G74+I74+K74+M74+O74+Q74,"")</f>
        <v>#VALUE!</v>
      </c>
      <c r="T74" s="33" t="e">
        <f aca="false">IF(S74="","",S74/550*100)</f>
        <v>#VALUE!</v>
      </c>
      <c r="U74" s="32" t="e">
        <f aca="false">IF(W74="PASS",Ngrade(T74),"")</f>
        <v>#VALUE!</v>
      </c>
      <c r="V74" s="33" t="n">
        <f aca="false">ROUND(((H74*3)+(J74*3)+(L74*3)+(N74*4)+(P74*3)+(R74*2))/18,2)</f>
        <v>0.17</v>
      </c>
      <c r="W74" s="34" t="e">
        <f aca="false">remarks5(H74,J74,L74,N74,R74,LEFT(G$5,6),LEFT(I$5,6),LEFT(K$5,6),LEFT(M$5,6),LEFT(Q$5,6))</f>
        <v>#VALUE!</v>
      </c>
      <c r="X74" s="34" t="e">
        <f aca="false">STATUS(V74)</f>
        <v>#VALUE!</v>
      </c>
      <c r="Y74" s="30" t="s">
        <v>70</v>
      </c>
      <c r="Z74" s="31" t="n">
        <v>0</v>
      </c>
      <c r="AA74" s="30" t="s">
        <v>70</v>
      </c>
      <c r="AB74" s="31" t="n">
        <v>0</v>
      </c>
      <c r="AC74" s="30" t="s">
        <v>70</v>
      </c>
      <c r="AD74" s="31" t="n">
        <v>0</v>
      </c>
      <c r="AE74" s="30" t="s">
        <v>70</v>
      </c>
      <c r="AF74" s="31" t="n">
        <v>0</v>
      </c>
      <c r="AG74" s="30" t="s">
        <v>70</v>
      </c>
      <c r="AH74" s="31" t="n">
        <v>0</v>
      </c>
      <c r="AI74" s="32" t="e">
        <f aca="false">IF(AM74="PASS",Y74+AA74+AC74+AE74+AG74,"")</f>
        <v>#VALUE!</v>
      </c>
      <c r="AJ74" s="33" t="e">
        <f aca="false">IF(AI74="","",AI74/500*100)</f>
        <v>#VALUE!</v>
      </c>
      <c r="AK74" s="33" t="e">
        <f aca="false">IF(AM74="PASS",Ngrade(AJ74),"")</f>
        <v>#VALUE!</v>
      </c>
      <c r="AL74" s="33" t="n">
        <f aca="false">ROUND(((Z74*3)+(AB74*3)+(AD74*2)+(AF74*3)+(AH74*4))/15,2)</f>
        <v>0</v>
      </c>
      <c r="AM74" s="35" t="e">
        <f aca="false">remarks5(Z74,AB74,AD74,AF74,AH74,LEFT(Y$5,6),LEFT(AA$5,6),LEFT(AC$5,6),LEFT(AE$5,6),LEFT(AG$5,6))</f>
        <v>#VALUE!</v>
      </c>
      <c r="AN74" s="35" t="e">
        <f aca="false">STATUS(AL74)</f>
        <v>#VALUE!</v>
      </c>
      <c r="AO74" s="36" t="n">
        <f aca="false">(SUM(H74,J74,L74,P74,Z74,AB74,AF74)*3+SUM(N74,AH74)*4+SUM(R74,AD74)*2)/33</f>
        <v>0.0909090909090909</v>
      </c>
      <c r="AP74" s="30"/>
      <c r="AQ74" s="31"/>
      <c r="AR74" s="30"/>
      <c r="AS74" s="31"/>
      <c r="AT74" s="30"/>
      <c r="AU74" s="31"/>
      <c r="AV74" s="30"/>
      <c r="AW74" s="31"/>
      <c r="AX74" s="30"/>
      <c r="AY74" s="31"/>
      <c r="AZ74" s="30"/>
      <c r="BA74" s="31"/>
      <c r="BB74" s="32" t="e">
        <f aca="false">IF(BF74="PASS",AP74+AR74+AT74+AV74++AX74+AZ74,"")</f>
        <v>#VALUE!</v>
      </c>
      <c r="BC74" s="33" t="e">
        <f aca="false">IF(BB74="","",BB74/600*100)</f>
        <v>#VALUE!</v>
      </c>
      <c r="BD74" s="32" t="e">
        <f aca="false">IF(BF74="PASS",Ngrade(BC74),"")</f>
        <v>#VALUE!</v>
      </c>
      <c r="BE74" s="33" t="n">
        <f aca="false">ROUND(((AQ74*3)+(AS74*3)+(AU74*3)+(AW74*3)+(AY74*3)+(BA74*3))/18,2)</f>
        <v>0</v>
      </c>
      <c r="BF74" s="34" t="e">
        <f aca="false">remarks6($AQ74,$AS74,$AU74,$AW74,$AY74,$BA74,LEFT($AP$5,6),LEFT($AR$5,6),LEFT($AT$5,6),LEFT($AV$5,6),LEFT($AX$5,6),LEFT($AZ$5,6))</f>
        <v>#VALUE!</v>
      </c>
      <c r="BG74" s="34" t="e">
        <f aca="false">STATUS(BE74)</f>
        <v>#VALUE!</v>
      </c>
      <c r="BH74" s="36" t="n">
        <f aca="false">(SUM(H74,J74,L74,P74,Z74,AB74,AF74,AQ74,AS74,AU74,AW74,AY74,BA74)*3+SUM(N74,AH74)*4+SUM(R74,AD74)*2)/51</f>
        <v>0.0588235294117647</v>
      </c>
      <c r="BI74" s="30" t="s">
        <v>70</v>
      </c>
      <c r="BJ74" s="31" t="n">
        <v>0</v>
      </c>
      <c r="BK74" s="30" t="s">
        <v>70</v>
      </c>
      <c r="BL74" s="31" t="n">
        <v>0</v>
      </c>
      <c r="BM74" s="30" t="s">
        <v>70</v>
      </c>
      <c r="BN74" s="31" t="n">
        <v>0</v>
      </c>
      <c r="BO74" s="30" t="s">
        <v>70</v>
      </c>
      <c r="BP74" s="31" t="n">
        <v>0</v>
      </c>
      <c r="BQ74" s="30" t="s">
        <v>70</v>
      </c>
      <c r="BR74" s="31" t="n">
        <v>0</v>
      </c>
      <c r="BS74" s="32" t="e">
        <f aca="false">IF(BW74="PASS",BI74+BK74+BM74+BO74+BQ74,"")</f>
        <v>#VALUE!</v>
      </c>
      <c r="BT74" s="33" t="e">
        <f aca="false">IF(BS74="","",BS74/500*100)</f>
        <v>#VALUE!</v>
      </c>
      <c r="BU74" s="32" t="e">
        <f aca="false">IF(BW74="PASS",Ngrade(BT74),"")</f>
        <v>#VALUE!</v>
      </c>
      <c r="BV74" s="33" t="n">
        <f aca="false">ROUND(((BJ74*4)+(BL74*3)+(BN74*3)+(BP74*3)+(BR74*3))/16,2)</f>
        <v>0</v>
      </c>
      <c r="BW74" s="34" t="e">
        <f aca="false">remarks5(BJ74,BL74,BN74,BP74,BR74,LEFT(BI$5,6),LEFT(BK$5,6),LEFT(BM$5,6),LEFT(BO$5,6),LEFT(BQ$5,6))</f>
        <v>#VALUE!</v>
      </c>
      <c r="BX74" s="30"/>
      <c r="BY74" s="31"/>
      <c r="BZ74" s="30"/>
      <c r="CA74" s="31"/>
      <c r="CB74" s="30"/>
      <c r="CC74" s="31"/>
      <c r="CD74" s="30"/>
      <c r="CE74" s="31"/>
      <c r="CF74" s="30"/>
      <c r="CG74" s="31"/>
      <c r="CH74" s="30"/>
      <c r="CI74" s="31"/>
      <c r="CJ74" s="32" t="e">
        <f aca="false">IF(CN74="PASS",BX74+BZ74+CB74+CD74+CF74+CH74,"")</f>
        <v>#REF!</v>
      </c>
      <c r="CK74" s="37" t="e">
        <f aca="false">IF(CJ74="","",CJ74/600*100)</f>
        <v>#REF!</v>
      </c>
      <c r="CL74" s="32" t="e">
        <f aca="false">IF(CN74="PASS",Ngrade(CK74),"")</f>
        <v>#REF!</v>
      </c>
      <c r="CM74" s="33" t="e">
        <f aca="false">IF(CJ74="","",((BY74)*3+(CA74)*3+(CC74)*3+(CE74)*3+(CG74)*3+(CI74)*3)/18)</f>
        <v>#REF!</v>
      </c>
      <c r="CN74" s="34" t="e">
        <f aca="false">remarks6(BY74,CA74,CC74,CE74,CG74,CI74,LEFT($G$5,6),LEFT($I$5,6),LEFT($K$5,6),LEFT($M$5,6),LEFT($O$5,6),LEFT(#REF!,6))</f>
        <v>#REF!</v>
      </c>
      <c r="CO74" s="30"/>
      <c r="CP74" s="31"/>
      <c r="CQ74" s="30"/>
      <c r="CR74" s="31"/>
      <c r="CS74" s="30"/>
      <c r="CT74" s="31"/>
      <c r="CU74" s="30"/>
      <c r="CV74" s="31"/>
      <c r="CW74" s="30"/>
      <c r="CX74" s="31"/>
      <c r="CY74" s="32" t="e">
        <f aca="false">IF(DC74="PASS",CO74+CQ74+CS74+CU74+CW74,"")</f>
        <v>#VALUE!</v>
      </c>
      <c r="CZ74" s="37" t="e">
        <f aca="false">IF(CY74="","",CY74/500*100)</f>
        <v>#VALUE!</v>
      </c>
      <c r="DA74" s="32" t="e">
        <f aca="false">IF(DC74="PASS",Ngrade(CZ74),"")</f>
        <v>#VALUE!</v>
      </c>
      <c r="DB74" s="33" t="e">
        <f aca="false">IF(CY74="","",((CP74)*3+(CR74)*3+(CT74)*3+(CV74)*3+(CX74)*3)/15)</f>
        <v>#VALUE!</v>
      </c>
      <c r="DC74" s="34" t="e">
        <f aca="false">remarks5(CP74,CR74,CT74,CV74,CX74,LEFT(CO$5,6),LEFT(CQ$5,6),LEFT(CS$5,6),LEFT(CU$5,6),LEFT(CW$5,6))</f>
        <v>#VALUE!</v>
      </c>
      <c r="DD74" s="30"/>
      <c r="DE74" s="31"/>
      <c r="DF74" s="30"/>
      <c r="DG74" s="31"/>
      <c r="DH74" s="30"/>
      <c r="DI74" s="31"/>
      <c r="DJ74" s="30"/>
      <c r="DK74" s="31"/>
      <c r="DL74" s="32" t="e">
        <f aca="false">IF(DP74="PASS",DD74+DF74+DH74+DJ74,"")</f>
        <v>#VALUE!</v>
      </c>
      <c r="DM74" s="37" t="e">
        <f aca="false">IF(DL74="","",DL74/400*100)</f>
        <v>#VALUE!</v>
      </c>
      <c r="DN74" s="32" t="e">
        <f aca="false">IF(DP74="PASS",Ngrade(DM74),"")</f>
        <v>#VALUE!</v>
      </c>
      <c r="DO74" s="33" t="e">
        <f aca="false">IF(DL74="","",((DE74)*3+(DG74)*3+(DI74)*3+(DK74)*3)/12)</f>
        <v>#VALUE!</v>
      </c>
      <c r="DP74" s="34" t="e">
        <f aca="false">remark4(DE74,DG74,DI74,DK74,LEFT(DD$5,6),LEFT(DF$5,6),LEFT(DH$5,6),LEFT(DJ$5,6))</f>
        <v>#VALUE!</v>
      </c>
      <c r="DQ74" s="30"/>
      <c r="DR74" s="31"/>
      <c r="DS74" s="30"/>
      <c r="DT74" s="31"/>
      <c r="DU74" s="30"/>
      <c r="DV74" s="31"/>
      <c r="DW74" s="30"/>
      <c r="DX74" s="31"/>
      <c r="DY74" s="30"/>
      <c r="DZ74" s="31"/>
      <c r="EA74" s="32" t="e">
        <f aca="false">IF(EE74="PASS",DQ74+DS74+DU74+DW74+DY74,"")</f>
        <v>#VALUE!</v>
      </c>
      <c r="EB74" s="37" t="e">
        <f aca="false">IF(EA74="","",EA74/500*100)</f>
        <v>#VALUE!</v>
      </c>
      <c r="EC74" s="32" t="e">
        <f aca="false">IF(EE74="PASS",Ngrade(EB74),"")</f>
        <v>#VALUE!</v>
      </c>
      <c r="ED74" s="33" t="e">
        <f aca="false">IF(EA74="","",((DR74)*3+(DT74)*3+(DV74)*3+(DX74)*3+(DZ74)*6)/18)</f>
        <v>#VALUE!</v>
      </c>
      <c r="EE74" s="34" t="e">
        <f aca="false">remarks5(DR74,DT74,DV74,DX74,DZ74,LEFT(DQ$5,6),LEFT(DS$5,6),LEFT(DU$5,6),LEFT(DW$5,6),LEFT(DY$5,6))</f>
        <v>#VALUE!</v>
      </c>
      <c r="EF74" s="34" t="e">
        <f aca="false">STATUS(BV74)</f>
        <v>#VALUE!</v>
      </c>
      <c r="EG74" s="36" t="n">
        <f aca="false">(SUM(H74,J74,L74,P74,Z74,AB74,AF74,AQ74,AS74,AU74,AW74,AY74,BA74,BL74,BN74,BP74,BR74)*3+SUM(N74,AH74,BJ74)*4+SUM(R74,AD74)*2)/67</f>
        <v>0.0447761194029851</v>
      </c>
      <c r="EH74" s="30" t="s">
        <v>70</v>
      </c>
      <c r="EI74" s="31" t="n">
        <v>0</v>
      </c>
      <c r="EJ74" s="30" t="s">
        <v>70</v>
      </c>
      <c r="EK74" s="31" t="n">
        <v>0</v>
      </c>
      <c r="EL74" s="30" t="s">
        <v>70</v>
      </c>
      <c r="EM74" s="31" t="n">
        <v>0</v>
      </c>
      <c r="EN74" s="30" t="s">
        <v>70</v>
      </c>
      <c r="EO74" s="31" t="n">
        <v>0</v>
      </c>
      <c r="EP74" s="30" t="s">
        <v>70</v>
      </c>
      <c r="EQ74" s="31" t="n">
        <v>0</v>
      </c>
      <c r="ER74" s="32" t="e">
        <f aca="false">IF(EV74="PASS",EH74+EJ74+EL74+EN74+EP74,"")</f>
        <v>#VALUE!</v>
      </c>
      <c r="ES74" s="33" t="e">
        <f aca="false">IF(ER74="","",ER74/500*100)</f>
        <v>#VALUE!</v>
      </c>
      <c r="ET74" s="32" t="e">
        <f aca="false">IF(EV74="PASS",Ngrade(ES74),"")</f>
        <v>#VALUE!</v>
      </c>
      <c r="EU74" s="33" t="n">
        <f aca="false">ROUND(((EI74*3)+(EK74*4)+(EM74*3)+(EO74*3)+(EQ74*3))/16,2)</f>
        <v>0</v>
      </c>
      <c r="EV74" s="34" t="e">
        <f aca="false">remarks5(EI74,EK74,EM74,EO74,EQ74,LEFT(EH$5,6),LEFT(EJ$5,6),LEFT(EL$5,6),LEFT(EN$5,6),LEFT(EP$5,6))</f>
        <v>#VALUE!</v>
      </c>
      <c r="EW74" s="38" t="e">
        <f aca="false">STATUS(EU74)</f>
        <v>#VALUE!</v>
      </c>
      <c r="EX74" s="36" t="n">
        <f aca="false">((H74+J74+L74+P74+Z74+AB74+AF74+AQ74+AS74+AU74+AW74+AY74+BA74+BL74+BN74+BP74+BR74+EI74+EM74+EO74+EQ74)*3+SUM(R74,AD74)*2+SUM(N74,AH74,BJ74,EK74)*4)/83</f>
        <v>0.036144578313253</v>
      </c>
      <c r="EY74" s="30" t="s">
        <v>70</v>
      </c>
      <c r="EZ74" s="31" t="n">
        <v>0</v>
      </c>
      <c r="FA74" s="30" t="s">
        <v>70</v>
      </c>
      <c r="FB74" s="31" t="n">
        <v>0</v>
      </c>
      <c r="FC74" s="30" t="s">
        <v>70</v>
      </c>
      <c r="FD74" s="31" t="n">
        <v>0</v>
      </c>
      <c r="FE74" s="30" t="s">
        <v>70</v>
      </c>
      <c r="FF74" s="31" t="n">
        <v>0</v>
      </c>
      <c r="FG74" s="30" t="s">
        <v>70</v>
      </c>
      <c r="FH74" s="31" t="n">
        <v>0</v>
      </c>
      <c r="FI74" s="32" t="e">
        <f aca="false">IF(FM74="PASS",EY74+FA74+FC74+FE74+FG74,"")</f>
        <v>#VALUE!</v>
      </c>
      <c r="FJ74" s="33" t="e">
        <f aca="false">IF(FI74="","",FI74/500*100)</f>
        <v>#VALUE!</v>
      </c>
      <c r="FK74" s="32" t="e">
        <f aca="false">IF(FM74="PASS",Ngrade(FJ74),"")</f>
        <v>#VALUE!</v>
      </c>
      <c r="FL74" s="33" t="n">
        <f aca="false">ROUND(((EZ74*3)+(FB74*3)+(FD74*3)+(FF74*3)+(FH74*3))/15,2)</f>
        <v>0</v>
      </c>
      <c r="FM74" s="34" t="e">
        <f aca="false">remarks5(EZ74,FB74,FD74,FF74,FH74,LEFT(EY$5,6),LEFT(FA$5,6),LEFT(FC$5,6),LEFT(FE$5,6),LEFT(FG$5,6))</f>
        <v>#VALUE!</v>
      </c>
      <c r="FN74" s="38" t="e">
        <f aca="false">STATUS(FL74)</f>
        <v>#VALUE!</v>
      </c>
      <c r="FO74" s="36" t="n">
        <f aca="false">((H74+J74+L74+P74+Z74+AB74+AF74+AQ74+AS74+AU74+AW74+AY74+BA74+BL74+BN74+BP74+BR74+EI74+EM74+EO74+EQ74+EZ74+FB74+FD74+FF74+FH74)*3+SUM(R74,AD74)*2+SUM(N74,AH74,BJ74,EK74)*4)/98</f>
        <v>0.0306122448979592</v>
      </c>
      <c r="FP74" s="30" t="s">
        <v>70</v>
      </c>
      <c r="FQ74" s="31" t="n">
        <v>0</v>
      </c>
      <c r="FR74" s="30" t="s">
        <v>70</v>
      </c>
      <c r="FS74" s="31" t="n">
        <v>0</v>
      </c>
      <c r="FT74" s="30" t="s">
        <v>70</v>
      </c>
      <c r="FU74" s="31" t="n">
        <v>0</v>
      </c>
      <c r="FV74" s="30" t="s">
        <v>70</v>
      </c>
      <c r="FW74" s="31" t="n">
        <v>0</v>
      </c>
      <c r="FX74" s="30" t="s">
        <v>70</v>
      </c>
      <c r="FY74" s="31" t="n">
        <v>0</v>
      </c>
      <c r="FZ74" s="32" t="e">
        <f aca="false">IF(GD74="PASS",FP74+FR74+FT74+FV74+FX74,"")</f>
        <v>#VALUE!</v>
      </c>
      <c r="GA74" s="33" t="e">
        <f aca="false">IF(FZ74="","",FZ74/500*100)</f>
        <v>#VALUE!</v>
      </c>
      <c r="GB74" s="32" t="e">
        <f aca="false">IF(GD74="PASS",Ngrade(GA74),"")</f>
        <v>#VALUE!</v>
      </c>
      <c r="GC74" s="33" t="n">
        <f aca="false">ROUND(((FQ74*3)+(FS74*3)+(FU74*3)+(FW74*3)+(FY74*4))/16,2)</f>
        <v>0</v>
      </c>
      <c r="GD74" s="34" t="e">
        <f aca="false">remarks5(FQ74,FS74,FU74,FW74,FY74,LEFT(FP$5,6),LEFT(FR$5,6),LEFT(FT$5,6),LEFT(FV$5,6),LEFT(FX$5,6))</f>
        <v>#VALUE!</v>
      </c>
      <c r="GE74" s="38" t="e">
        <f aca="false">STATUS(GC74)</f>
        <v>#VALUE!</v>
      </c>
      <c r="GF74" s="36" t="n">
        <f aca="false">((H74+J74+L74+P74+Z74+AB74+AF74+AQ74+AS74+AU74+AW74+AY74+BA74+BL74+BN74+BP74+BR74+EI74+EM74+EO74+EQ74+EZ74+FB74+FD74+FF74+FH74+FQ74+FS74+FU74+FW74)*3+SUM(R74,AD74)*2+SUM(N74,AH74,BJ74,EK74,FY74)*4)/114</f>
        <v>0.0263157894736842</v>
      </c>
      <c r="GG74" s="30" t="s">
        <v>70</v>
      </c>
      <c r="GH74" s="31" t="n">
        <v>0</v>
      </c>
      <c r="GI74" s="30" t="s">
        <v>70</v>
      </c>
      <c r="GJ74" s="31" t="n">
        <v>0</v>
      </c>
      <c r="GK74" s="30" t="s">
        <v>70</v>
      </c>
      <c r="GL74" s="31" t="n">
        <v>0</v>
      </c>
      <c r="GM74" s="30" t="s">
        <v>70</v>
      </c>
      <c r="GN74" s="31" t="n">
        <v>0</v>
      </c>
      <c r="GO74" s="30" t="s">
        <v>70</v>
      </c>
      <c r="GP74" s="31" t="n">
        <v>0</v>
      </c>
      <c r="GQ74" s="32" t="e">
        <f aca="false">IF(GU74="PASS",GG74+GI74+GK74+GM74+GO74,"")</f>
        <v>#VALUE!</v>
      </c>
      <c r="GR74" s="33" t="e">
        <f aca="false">IF(GQ74="","",GQ74/500*100)</f>
        <v>#VALUE!</v>
      </c>
      <c r="GS74" s="32" t="e">
        <f aca="false">IF(GU74="PASS",Ngrade(GR74),"")</f>
        <v>#VALUE!</v>
      </c>
      <c r="GT74" s="33" t="n">
        <f aca="false">ROUND(((GH74*3)+(GJ74*3)+(GL74*3)+(GN74*3)+(GP74*6))/18,2)</f>
        <v>0</v>
      </c>
      <c r="GU74" s="34" t="e">
        <f aca="false">remarks5(GH74,GJ74,GL74,GN74,GP74,LEFT(GG$5,6),LEFT(GI$5,6),LEFT(GK$5,6),LEFT(GM$5,6),LEFT(GO$5,6))</f>
        <v>#VALUE!</v>
      </c>
      <c r="GV74" s="38" t="e">
        <f aca="false">STATUS(GT74)</f>
        <v>#VALUE!</v>
      </c>
      <c r="GW74" s="39" t="e">
        <f aca="false">IF(AND(W74="PASS",AM74="PASS",BF74="PASS",BW74="PASS",EV74="PASS",FM74="PASS",GD74="PASS",GU74="PASS"),S74+AI74+BB74+BS74+ER74+FI74+FZ74+GQ74,"")</f>
        <v>#VALUE!</v>
      </c>
      <c r="GX74" s="19" t="e">
        <f aca="false">IF(GW74="","",GW74/4150*100)</f>
        <v>#VALUE!</v>
      </c>
      <c r="GY74" s="39" t="e">
        <f aca="false">IF(HA74="PASS",Ngrade(GX74),"")</f>
        <v>#VALUE!</v>
      </c>
      <c r="GZ74" s="19" t="n">
        <f aca="false">((H74+J74+L74+P74+Z74+AB74+AF74+AQ74+AS74+AU74+AW74+AY74+BA74+BL74+BN74+BP74+BR74+EI74+EM74+EO74+EQ74+EZ74+FB74+FD74+FF74+FH74+FQ74+FS74+FU74+FW74+GH74+GJ74+GL74+GN74)*3+SUM(R74,AD74)*2+SUM(N74,AH74,BJ74,EK74,FY74)*4+SUM(GP74)*6)/132</f>
        <v>0.0227272727272727</v>
      </c>
      <c r="HA74" s="19" t="e">
        <f aca="false">IF(GX74="","FAIL","PASS")</f>
        <v>#VALUE!</v>
      </c>
      <c r="HB74" s="19" t="e">
        <f aca="false">STATUS2008(V74,AO74,BH74,EG74,EX74,FO74,GF74,GZ74)</f>
        <v>#VALUE!</v>
      </c>
      <c r="HC74" s="40" t="s">
        <v>71</v>
      </c>
    </row>
    <row r="75" customFormat="false" ht="21" hidden="false" customHeight="false" outlineLevel="0" collapsed="false">
      <c r="A75" s="25" t="s">
        <v>267</v>
      </c>
      <c r="B75" s="26" t="s">
        <v>268</v>
      </c>
      <c r="C75" s="26" t="s">
        <v>269</v>
      </c>
      <c r="F75" s="42"/>
      <c r="G75" s="30" t="n">
        <v>55</v>
      </c>
      <c r="H75" s="31" t="n">
        <v>1.5</v>
      </c>
      <c r="I75" s="30" t="n">
        <v>28</v>
      </c>
      <c r="J75" s="31" t="n">
        <v>0</v>
      </c>
      <c r="K75" s="30" t="n">
        <v>50</v>
      </c>
      <c r="L75" s="31" t="n">
        <v>1</v>
      </c>
      <c r="M75" s="30" t="n">
        <v>30</v>
      </c>
      <c r="N75" s="31" t="n">
        <v>0</v>
      </c>
      <c r="O75" s="30" t="n">
        <v>45</v>
      </c>
      <c r="P75" s="31" t="n">
        <v>0</v>
      </c>
      <c r="Q75" s="30" t="n">
        <v>33</v>
      </c>
      <c r="R75" s="31" t="n">
        <v>2.4</v>
      </c>
      <c r="S75" s="32" t="e">
        <f aca="false">IF(W75="PASS",G75+I75+K75+M75+O75+Q75,"")</f>
        <v>#VALUE!</v>
      </c>
      <c r="T75" s="33" t="e">
        <f aca="false">IF(S75="","",S75/550*100)</f>
        <v>#VALUE!</v>
      </c>
      <c r="U75" s="32" t="e">
        <f aca="false">IF(W75="PASS",Ngrade(T75),"")</f>
        <v>#VALUE!</v>
      </c>
      <c r="V75" s="33" t="n">
        <f aca="false">ROUND(((H75*3)+(J75*3)+(L75*3)+(N75*4)+(P75*3)+(R75*2))/18,2)</f>
        <v>0.68</v>
      </c>
      <c r="W75" s="34" t="e">
        <f aca="false">remarks5(H75,J75,L75,N75,R75,LEFT(G$5,6),LEFT(I$5,6),LEFT(K$5,6),LEFT(M$5,6),LEFT(Q$5,6))</f>
        <v>#VALUE!</v>
      </c>
      <c r="X75" s="34" t="e">
        <f aca="false">STATUS(V75)</f>
        <v>#VALUE!</v>
      </c>
      <c r="Y75" s="30" t="s">
        <v>70</v>
      </c>
      <c r="Z75" s="31" t="n">
        <v>0</v>
      </c>
      <c r="AA75" s="30" t="s">
        <v>70</v>
      </c>
      <c r="AB75" s="31" t="n">
        <v>0</v>
      </c>
      <c r="AC75" s="30" t="s">
        <v>70</v>
      </c>
      <c r="AD75" s="31" t="n">
        <v>0</v>
      </c>
      <c r="AE75" s="30" t="s">
        <v>70</v>
      </c>
      <c r="AF75" s="31" t="n">
        <v>0</v>
      </c>
      <c r="AG75" s="30" t="s">
        <v>70</v>
      </c>
      <c r="AH75" s="31" t="n">
        <v>0</v>
      </c>
      <c r="AI75" s="32" t="e">
        <f aca="false">IF(AM75="PASS",Y75+AA75+AC75+AE75+AG75,"")</f>
        <v>#VALUE!</v>
      </c>
      <c r="AJ75" s="33" t="e">
        <f aca="false">IF(AI75="","",AI75/500*100)</f>
        <v>#VALUE!</v>
      </c>
      <c r="AK75" s="33" t="e">
        <f aca="false">IF(AM75="PASS",Ngrade(AJ75),"")</f>
        <v>#VALUE!</v>
      </c>
      <c r="AL75" s="33" t="n">
        <f aca="false">ROUND(((Z75*3)+(AB75*3)+(AD75*2)+(AF75*3)+(AH75*4))/15,2)</f>
        <v>0</v>
      </c>
      <c r="AM75" s="35" t="e">
        <f aca="false">remarks5(Z75,AB75,AD75,AF75,AH75,LEFT(Y$5,6),LEFT(AA$5,6),LEFT(AC$5,6),LEFT(AE$5,6),LEFT(AG$5,6))</f>
        <v>#VALUE!</v>
      </c>
      <c r="AN75" s="35" t="e">
        <f aca="false">STATUS(AL75)</f>
        <v>#VALUE!</v>
      </c>
      <c r="AO75" s="36" t="n">
        <f aca="false">(SUM(H75,J75,L75,P75,Z75,AB75,AF75)*3+SUM(N75,AH75)*4+SUM(R75,AD75)*2)/33</f>
        <v>0.372727272727273</v>
      </c>
      <c r="AP75" s="30"/>
      <c r="AQ75" s="31"/>
      <c r="AR75" s="30"/>
      <c r="AS75" s="31"/>
      <c r="AT75" s="30"/>
      <c r="AU75" s="31"/>
      <c r="AV75" s="30"/>
      <c r="AW75" s="31"/>
      <c r="AX75" s="30"/>
      <c r="AY75" s="31"/>
      <c r="AZ75" s="30"/>
      <c r="BA75" s="31"/>
      <c r="BB75" s="32" t="e">
        <f aca="false">IF(BF75="PASS",AP75+AR75+AT75+AV75++AX75+AZ75,"")</f>
        <v>#VALUE!</v>
      </c>
      <c r="BC75" s="33" t="e">
        <f aca="false">IF(BB75="","",BB75/600*100)</f>
        <v>#VALUE!</v>
      </c>
      <c r="BD75" s="32" t="e">
        <f aca="false">IF(BF75="PASS",Ngrade(BC75),"")</f>
        <v>#VALUE!</v>
      </c>
      <c r="BE75" s="33" t="n">
        <f aca="false">ROUND(((AQ75*3)+(AS75*3)+(AU75*3)+(AW75*3)+(AY75*3)+(BA75*3))/18,2)</f>
        <v>0</v>
      </c>
      <c r="BF75" s="34" t="e">
        <f aca="false">remarks6($AQ75,$AS75,$AU75,$AW75,$AY75,$BA75,LEFT($AP$5,6),LEFT($AR$5,6),LEFT($AT$5,6),LEFT($AV$5,6),LEFT($AX$5,6),LEFT($AZ$5,6))</f>
        <v>#VALUE!</v>
      </c>
      <c r="BG75" s="34" t="e">
        <f aca="false">STATUS(BE75)</f>
        <v>#VALUE!</v>
      </c>
      <c r="BH75" s="36" t="n">
        <f aca="false">(SUM(H75,J75,L75,P75,Z75,AB75,AF75,AQ75,AS75,AU75,AW75,AY75,BA75)*3+SUM(N75,AH75)*4+SUM(R75,AD75)*2)/51</f>
        <v>0.241176470588235</v>
      </c>
      <c r="BI75" s="30" t="s">
        <v>70</v>
      </c>
      <c r="BJ75" s="31" t="n">
        <v>0</v>
      </c>
      <c r="BK75" s="30" t="s">
        <v>70</v>
      </c>
      <c r="BL75" s="31" t="n">
        <v>0</v>
      </c>
      <c r="BM75" s="30" t="s">
        <v>70</v>
      </c>
      <c r="BN75" s="31" t="n">
        <v>0</v>
      </c>
      <c r="BO75" s="30" t="s">
        <v>70</v>
      </c>
      <c r="BP75" s="31" t="n">
        <v>0</v>
      </c>
      <c r="BQ75" s="30" t="s">
        <v>70</v>
      </c>
      <c r="BR75" s="31" t="n">
        <v>0</v>
      </c>
      <c r="BS75" s="32" t="e">
        <f aca="false">IF(BW75="PASS",BI75+BK75+BM75+BO75+BQ75,"")</f>
        <v>#VALUE!</v>
      </c>
      <c r="BT75" s="33" t="e">
        <f aca="false">IF(BS75="","",BS75/500*100)</f>
        <v>#VALUE!</v>
      </c>
      <c r="BU75" s="32" t="e">
        <f aca="false">IF(BW75="PASS",Ngrade(BT75),"")</f>
        <v>#VALUE!</v>
      </c>
      <c r="BV75" s="33" t="n">
        <f aca="false">ROUND(((BJ75*4)+(BL75*3)+(BN75*3)+(BP75*3)+(BR75*3))/16,2)</f>
        <v>0</v>
      </c>
      <c r="BW75" s="34" t="e">
        <f aca="false">remarks5(BJ75,BL75,BN75,BP75,BR75,LEFT(BI$5,6),LEFT(BK$5,6),LEFT(BM$5,6),LEFT(BO$5,6),LEFT(BQ$5,6))</f>
        <v>#VALUE!</v>
      </c>
      <c r="BX75" s="30"/>
      <c r="BY75" s="31"/>
      <c r="BZ75" s="30"/>
      <c r="CA75" s="31"/>
      <c r="CB75" s="30"/>
      <c r="CC75" s="31"/>
      <c r="CD75" s="30"/>
      <c r="CE75" s="31"/>
      <c r="CF75" s="30"/>
      <c r="CG75" s="31"/>
      <c r="CH75" s="30"/>
      <c r="CI75" s="31"/>
      <c r="CJ75" s="32" t="e">
        <f aca="false">IF(CN75="PASS",BX75+BZ75+CB75+CD75+CF75+CH75,"")</f>
        <v>#REF!</v>
      </c>
      <c r="CK75" s="37" t="e">
        <f aca="false">IF(CJ75="","",CJ75/600*100)</f>
        <v>#REF!</v>
      </c>
      <c r="CL75" s="32" t="e">
        <f aca="false">IF(CN75="PASS",Ngrade(CK75),"")</f>
        <v>#REF!</v>
      </c>
      <c r="CM75" s="33" t="e">
        <f aca="false">IF(CJ75="","",((BY75)*3+(CA75)*3+(CC75)*3+(CE75)*3+(CG75)*3+(CI75)*3)/18)</f>
        <v>#REF!</v>
      </c>
      <c r="CN75" s="34" t="e">
        <f aca="false">remarks6(BY75,CA75,CC75,CE75,CG75,CI75,LEFT($G$5,6),LEFT($I$5,6),LEFT($K$5,6),LEFT($M$5,6),LEFT($O$5,6),LEFT(#REF!,6))</f>
        <v>#REF!</v>
      </c>
      <c r="CO75" s="30"/>
      <c r="CP75" s="31"/>
      <c r="CQ75" s="30"/>
      <c r="CR75" s="31"/>
      <c r="CS75" s="30"/>
      <c r="CT75" s="31"/>
      <c r="CU75" s="30"/>
      <c r="CV75" s="31"/>
      <c r="CW75" s="30"/>
      <c r="CX75" s="31"/>
      <c r="CY75" s="32" t="e">
        <f aca="false">IF(DC75="PASS",CO75+CQ75+CS75+CU75+CW75,"")</f>
        <v>#VALUE!</v>
      </c>
      <c r="CZ75" s="37" t="e">
        <f aca="false">IF(CY75="","",CY75/500*100)</f>
        <v>#VALUE!</v>
      </c>
      <c r="DA75" s="32" t="e">
        <f aca="false">IF(DC75="PASS",Ngrade(CZ75),"")</f>
        <v>#VALUE!</v>
      </c>
      <c r="DB75" s="33" t="e">
        <f aca="false">IF(CY75="","",((CP75)*3+(CR75)*3+(CT75)*3+(CV75)*3+(CX75)*3)/15)</f>
        <v>#VALUE!</v>
      </c>
      <c r="DC75" s="34" t="e">
        <f aca="false">remarks5(CP75,CR75,CT75,CV75,CX75,LEFT(CO$5,6),LEFT(CQ$5,6),LEFT(CS$5,6),LEFT(CU$5,6),LEFT(CW$5,6))</f>
        <v>#VALUE!</v>
      </c>
      <c r="DD75" s="30"/>
      <c r="DE75" s="31"/>
      <c r="DF75" s="30"/>
      <c r="DG75" s="31"/>
      <c r="DH75" s="30"/>
      <c r="DI75" s="31"/>
      <c r="DJ75" s="30"/>
      <c r="DK75" s="31"/>
      <c r="DL75" s="32" t="e">
        <f aca="false">IF(DP75="PASS",DD75+DF75+DH75+DJ75,"")</f>
        <v>#VALUE!</v>
      </c>
      <c r="DM75" s="37" t="e">
        <f aca="false">IF(DL75="","",DL75/400*100)</f>
        <v>#VALUE!</v>
      </c>
      <c r="DN75" s="32" t="e">
        <f aca="false">IF(DP75="PASS",Ngrade(DM75),"")</f>
        <v>#VALUE!</v>
      </c>
      <c r="DO75" s="33" t="e">
        <f aca="false">IF(DL75="","",((DE75)*3+(DG75)*3+(DI75)*3+(DK75)*3)/12)</f>
        <v>#VALUE!</v>
      </c>
      <c r="DP75" s="34" t="e">
        <f aca="false">remark4(DE75,DG75,DI75,DK75,LEFT(DD$5,6),LEFT(DF$5,6),LEFT(DH$5,6),LEFT(DJ$5,6))</f>
        <v>#VALUE!</v>
      </c>
      <c r="DQ75" s="30"/>
      <c r="DR75" s="31"/>
      <c r="DS75" s="30"/>
      <c r="DT75" s="31"/>
      <c r="DU75" s="30"/>
      <c r="DV75" s="31"/>
      <c r="DW75" s="30"/>
      <c r="DX75" s="31"/>
      <c r="DY75" s="30"/>
      <c r="DZ75" s="31"/>
      <c r="EA75" s="32" t="e">
        <f aca="false">IF(EE75="PASS",DQ75+DS75+DU75+DW75+DY75,"")</f>
        <v>#VALUE!</v>
      </c>
      <c r="EB75" s="37" t="e">
        <f aca="false">IF(EA75="","",EA75/500*100)</f>
        <v>#VALUE!</v>
      </c>
      <c r="EC75" s="32" t="e">
        <f aca="false">IF(EE75="PASS",Ngrade(EB75),"")</f>
        <v>#VALUE!</v>
      </c>
      <c r="ED75" s="33" t="e">
        <f aca="false">IF(EA75="","",((DR75)*3+(DT75)*3+(DV75)*3+(DX75)*3+(DZ75)*6)/18)</f>
        <v>#VALUE!</v>
      </c>
      <c r="EE75" s="34" t="e">
        <f aca="false">remarks5(DR75,DT75,DV75,DX75,DZ75,LEFT(DQ$5,6),LEFT(DS$5,6),LEFT(DU$5,6),LEFT(DW$5,6),LEFT(DY$5,6))</f>
        <v>#VALUE!</v>
      </c>
      <c r="EF75" s="34" t="e">
        <f aca="false">STATUS(BV75)</f>
        <v>#VALUE!</v>
      </c>
      <c r="EG75" s="36" t="n">
        <f aca="false">(SUM(H75,J75,L75,P75,Z75,AB75,AF75,AQ75,AS75,AU75,AW75,AY75,BA75,BL75,BN75,BP75,BR75)*3+SUM(N75,AH75,BJ75)*4+SUM(R75,AD75)*2)/67</f>
        <v>0.183582089552239</v>
      </c>
      <c r="EH75" s="30" t="s">
        <v>70</v>
      </c>
      <c r="EI75" s="31" t="n">
        <v>0</v>
      </c>
      <c r="EJ75" s="30" t="s">
        <v>70</v>
      </c>
      <c r="EK75" s="31" t="n">
        <v>0</v>
      </c>
      <c r="EL75" s="30" t="s">
        <v>70</v>
      </c>
      <c r="EM75" s="31" t="n">
        <v>0</v>
      </c>
      <c r="EN75" s="30" t="s">
        <v>70</v>
      </c>
      <c r="EO75" s="31" t="n">
        <v>0</v>
      </c>
      <c r="EP75" s="30" t="s">
        <v>70</v>
      </c>
      <c r="EQ75" s="31" t="n">
        <v>0</v>
      </c>
      <c r="ER75" s="32" t="e">
        <f aca="false">IF(EV75="PASS",EH75+EJ75+EL75+EN75+EP75,"")</f>
        <v>#VALUE!</v>
      </c>
      <c r="ES75" s="33" t="e">
        <f aca="false">IF(ER75="","",ER75/500*100)</f>
        <v>#VALUE!</v>
      </c>
      <c r="ET75" s="32" t="e">
        <f aca="false">IF(EV75="PASS",Ngrade(ES75),"")</f>
        <v>#VALUE!</v>
      </c>
      <c r="EU75" s="33" t="n">
        <f aca="false">ROUND(((EI75*3)+(EK75*4)+(EM75*3)+(EO75*3)+(EQ75*3))/16,2)</f>
        <v>0</v>
      </c>
      <c r="EV75" s="34" t="e">
        <f aca="false">remarks5(EI75,EK75,EM75,EO75,EQ75,LEFT(EH$5,6),LEFT(EJ$5,6),LEFT(EL$5,6),LEFT(EN$5,6),LEFT(EP$5,6))</f>
        <v>#VALUE!</v>
      </c>
      <c r="EW75" s="38" t="e">
        <f aca="false">STATUS(EU75)</f>
        <v>#VALUE!</v>
      </c>
      <c r="EX75" s="36" t="n">
        <f aca="false">((H75+J75+L75+P75+Z75+AB75+AF75+AQ75+AS75+AU75+AW75+AY75+BA75+BL75+BN75+BP75+BR75+EI75+EM75+EO75+EQ75)*3+SUM(R75,AD75)*2+SUM(N75,AH75,BJ75,EK75)*4)/83</f>
        <v>0.148192771084337</v>
      </c>
      <c r="EY75" s="30" t="s">
        <v>70</v>
      </c>
      <c r="EZ75" s="31" t="n">
        <v>0</v>
      </c>
      <c r="FA75" s="30" t="s">
        <v>70</v>
      </c>
      <c r="FB75" s="31" t="n">
        <v>0</v>
      </c>
      <c r="FC75" s="30" t="s">
        <v>70</v>
      </c>
      <c r="FD75" s="31" t="n">
        <v>0</v>
      </c>
      <c r="FE75" s="30" t="s">
        <v>70</v>
      </c>
      <c r="FF75" s="31" t="n">
        <v>0</v>
      </c>
      <c r="FG75" s="30" t="s">
        <v>70</v>
      </c>
      <c r="FH75" s="31" t="n">
        <v>0</v>
      </c>
      <c r="FI75" s="32" t="e">
        <f aca="false">IF(FM75="PASS",EY75+FA75+FC75+FE75+FG75,"")</f>
        <v>#VALUE!</v>
      </c>
      <c r="FJ75" s="33" t="e">
        <f aca="false">IF(FI75="","",FI75/500*100)</f>
        <v>#VALUE!</v>
      </c>
      <c r="FK75" s="32" t="e">
        <f aca="false">IF(FM75="PASS",Ngrade(FJ75),"")</f>
        <v>#VALUE!</v>
      </c>
      <c r="FL75" s="33" t="n">
        <f aca="false">ROUND(((EZ75*3)+(FB75*3)+(FD75*3)+(FF75*3)+(FH75*3))/15,2)</f>
        <v>0</v>
      </c>
      <c r="FM75" s="34" t="e">
        <f aca="false">remarks5(EZ75,FB75,FD75,FF75,FH75,LEFT(EY$5,6),LEFT(FA$5,6),LEFT(FC$5,6),LEFT(FE$5,6),LEFT(FG$5,6))</f>
        <v>#VALUE!</v>
      </c>
      <c r="FN75" s="38" t="e">
        <f aca="false">STATUS(FL75)</f>
        <v>#VALUE!</v>
      </c>
      <c r="FO75" s="36" t="n">
        <f aca="false">((H75+J75+L75+P75+Z75+AB75+AF75+AQ75+AS75+AU75+AW75+AY75+BA75+BL75+BN75+BP75+BR75+EI75+EM75+EO75+EQ75+EZ75+FB75+FD75+FF75+FH75)*3+SUM(R75,AD75)*2+SUM(N75,AH75,BJ75,EK75)*4)/98</f>
        <v>0.125510204081633</v>
      </c>
      <c r="FP75" s="30" t="s">
        <v>70</v>
      </c>
      <c r="FQ75" s="31" t="n">
        <v>0</v>
      </c>
      <c r="FR75" s="30" t="s">
        <v>70</v>
      </c>
      <c r="FS75" s="31" t="n">
        <v>0</v>
      </c>
      <c r="FT75" s="30" t="s">
        <v>70</v>
      </c>
      <c r="FU75" s="31" t="n">
        <v>0</v>
      </c>
      <c r="FV75" s="30" t="s">
        <v>70</v>
      </c>
      <c r="FW75" s="31" t="n">
        <v>0</v>
      </c>
      <c r="FX75" s="30" t="s">
        <v>70</v>
      </c>
      <c r="FY75" s="31" t="n">
        <v>0</v>
      </c>
      <c r="FZ75" s="32" t="e">
        <f aca="false">IF(GD75="PASS",FP75+FR75+FT75+FV75+FX75,"")</f>
        <v>#VALUE!</v>
      </c>
      <c r="GA75" s="33" t="e">
        <f aca="false">IF(FZ75="","",FZ75/500*100)</f>
        <v>#VALUE!</v>
      </c>
      <c r="GB75" s="32" t="e">
        <f aca="false">IF(GD75="PASS",Ngrade(GA75),"")</f>
        <v>#VALUE!</v>
      </c>
      <c r="GC75" s="33" t="n">
        <f aca="false">ROUND(((FQ75*3)+(FS75*3)+(FU75*3)+(FW75*3)+(FY75*4))/16,2)</f>
        <v>0</v>
      </c>
      <c r="GD75" s="34" t="e">
        <f aca="false">remarks5(FQ75,FS75,FU75,FW75,FY75,LEFT(FP$5,6),LEFT(FR$5,6),LEFT(FT$5,6),LEFT(FV$5,6),LEFT(FX$5,6))</f>
        <v>#VALUE!</v>
      </c>
      <c r="GE75" s="38" t="e">
        <f aca="false">STATUS(GC75)</f>
        <v>#VALUE!</v>
      </c>
      <c r="GF75" s="36" t="n">
        <f aca="false">((H75+J75+L75+P75+Z75+AB75+AF75+AQ75+AS75+AU75+AW75+AY75+BA75+BL75+BN75+BP75+BR75+EI75+EM75+EO75+EQ75+EZ75+FB75+FD75+FF75+FH75+FQ75+FS75+FU75+FW75)*3+SUM(R75,AD75)*2+SUM(N75,AH75,BJ75,EK75,FY75)*4)/114</f>
        <v>0.107894736842105</v>
      </c>
      <c r="GG75" s="30" t="s">
        <v>70</v>
      </c>
      <c r="GH75" s="31" t="n">
        <v>0</v>
      </c>
      <c r="GI75" s="30" t="s">
        <v>70</v>
      </c>
      <c r="GJ75" s="31" t="n">
        <v>0</v>
      </c>
      <c r="GK75" s="30" t="s">
        <v>70</v>
      </c>
      <c r="GL75" s="31" t="n">
        <v>0</v>
      </c>
      <c r="GM75" s="30" t="s">
        <v>70</v>
      </c>
      <c r="GN75" s="31" t="n">
        <v>0</v>
      </c>
      <c r="GO75" s="30" t="s">
        <v>70</v>
      </c>
      <c r="GP75" s="31" t="n">
        <v>0</v>
      </c>
      <c r="GQ75" s="32" t="e">
        <f aca="false">IF(GU75="PASS",GG75+GI75+GK75+GM75+GO75,"")</f>
        <v>#VALUE!</v>
      </c>
      <c r="GR75" s="33" t="e">
        <f aca="false">IF(GQ75="","",GQ75/500*100)</f>
        <v>#VALUE!</v>
      </c>
      <c r="GS75" s="32" t="e">
        <f aca="false">IF(GU75="PASS",Ngrade(GR75),"")</f>
        <v>#VALUE!</v>
      </c>
      <c r="GT75" s="33" t="n">
        <f aca="false">ROUND(((GH75*3)+(GJ75*3)+(GL75*3)+(GN75*3)+(GP75*6))/18,2)</f>
        <v>0</v>
      </c>
      <c r="GU75" s="34" t="e">
        <f aca="false">remarks5(GH75,GJ75,GL75,GN75,GP75,LEFT(GG$5,6),LEFT(GI$5,6),LEFT(GK$5,6),LEFT(GM$5,6),LEFT(GO$5,6))</f>
        <v>#VALUE!</v>
      </c>
      <c r="GV75" s="38" t="e">
        <f aca="false">STATUS(GT75)</f>
        <v>#VALUE!</v>
      </c>
      <c r="GW75" s="39" t="e">
        <f aca="false">IF(AND(W75="PASS",AM75="PASS",BF75="PASS",BW75="PASS",EV75="PASS",FM75="PASS",GD75="PASS",GU75="PASS"),S75+AI75+BB75+BS75+ER75+FI75+FZ75+GQ75,"")</f>
        <v>#VALUE!</v>
      </c>
      <c r="GX75" s="19" t="e">
        <f aca="false">IF(GW75="","",GW75/4150*100)</f>
        <v>#VALUE!</v>
      </c>
      <c r="GY75" s="39" t="e">
        <f aca="false">IF(HA75="PASS",Ngrade(GX75),"")</f>
        <v>#VALUE!</v>
      </c>
      <c r="GZ75" s="19" t="n">
        <f aca="false">((H75+J75+L75+P75+Z75+AB75+AF75+AQ75+AS75+AU75+AW75+AY75+BA75+BL75+BN75+BP75+BR75+EI75+EM75+EO75+EQ75+EZ75+FB75+FD75+FF75+FH75+FQ75+FS75+FU75+FW75+GH75+GJ75+GL75+GN75)*3+SUM(R75,AD75)*2+SUM(N75,AH75,BJ75,EK75,FY75)*4+SUM(GP75)*6)/132</f>
        <v>0.0931818181818182</v>
      </c>
      <c r="HA75" s="19" t="e">
        <f aca="false">IF(GX75="","FAIL","PASS")</f>
        <v>#VALUE!</v>
      </c>
      <c r="HB75" s="19" t="e">
        <f aca="false">STATUS2008(V75,AO75,BH75,EG75,EX75,FO75,GF75,GZ75)</f>
        <v>#VALUE!</v>
      </c>
      <c r="HC75" s="40" t="s">
        <v>71</v>
      </c>
    </row>
    <row r="76" customFormat="false" ht="21" hidden="false" customHeight="false" outlineLevel="0" collapsed="false">
      <c r="A76" s="25" t="s">
        <v>270</v>
      </c>
      <c r="B76" s="26" t="s">
        <v>271</v>
      </c>
      <c r="C76" s="26" t="s">
        <v>272</v>
      </c>
      <c r="F76" s="42"/>
      <c r="G76" s="30" t="n">
        <v>50</v>
      </c>
      <c r="H76" s="31" t="n">
        <v>1</v>
      </c>
      <c r="I76" s="30" t="n">
        <v>55</v>
      </c>
      <c r="J76" s="31" t="n">
        <v>1.5</v>
      </c>
      <c r="K76" s="30" t="s">
        <v>70</v>
      </c>
      <c r="L76" s="31" t="n">
        <v>0</v>
      </c>
      <c r="M76" s="30" t="n">
        <v>27</v>
      </c>
      <c r="N76" s="31" t="n">
        <v>0</v>
      </c>
      <c r="O76" s="30" t="n">
        <v>60</v>
      </c>
      <c r="P76" s="31" t="n">
        <v>2</v>
      </c>
      <c r="Q76" s="30" t="n">
        <v>27</v>
      </c>
      <c r="R76" s="31" t="n">
        <v>1.4</v>
      </c>
      <c r="S76" s="32" t="e">
        <f aca="false">IF(W76="PASS",G76+I76+K76+M76+O76+Q76,"")</f>
        <v>#VALUE!</v>
      </c>
      <c r="T76" s="33" t="e">
        <f aca="false">IF(S76="","",S76/550*100)</f>
        <v>#VALUE!</v>
      </c>
      <c r="U76" s="32" t="e">
        <f aca="false">IF(W76="PASS",Ngrade(T76),"")</f>
        <v>#VALUE!</v>
      </c>
      <c r="V76" s="33" t="n">
        <f aca="false">ROUND(((H76*3)+(J76*3)+(L76*3)+(N76*4)+(P76*3)+(R76*2))/18,2)</f>
        <v>0.91</v>
      </c>
      <c r="W76" s="34" t="e">
        <f aca="false">remarks5(H76,J76,L76,N76,R76,LEFT(G$5,6),LEFT(I$5,6),LEFT(K$5,6),LEFT(M$5,6),LEFT(Q$5,6))</f>
        <v>#VALUE!</v>
      </c>
      <c r="X76" s="34" t="e">
        <f aca="false">STATUS(V76)</f>
        <v>#VALUE!</v>
      </c>
      <c r="Y76" s="30" t="s">
        <v>70</v>
      </c>
      <c r="Z76" s="31" t="n">
        <v>0</v>
      </c>
      <c r="AA76" s="30" t="s">
        <v>70</v>
      </c>
      <c r="AB76" s="31" t="n">
        <v>0</v>
      </c>
      <c r="AC76" s="30" t="s">
        <v>70</v>
      </c>
      <c r="AD76" s="31" t="n">
        <v>0</v>
      </c>
      <c r="AE76" s="30" t="s">
        <v>70</v>
      </c>
      <c r="AF76" s="31" t="n">
        <v>0</v>
      </c>
      <c r="AG76" s="30" t="s">
        <v>70</v>
      </c>
      <c r="AH76" s="31" t="n">
        <v>0</v>
      </c>
      <c r="AI76" s="32" t="e">
        <f aca="false">IF(AM76="PASS",Y76+AA76+AC76+AE76+AG76,"")</f>
        <v>#VALUE!</v>
      </c>
      <c r="AJ76" s="33" t="e">
        <f aca="false">IF(AI76="","",AI76/500*100)</f>
        <v>#VALUE!</v>
      </c>
      <c r="AK76" s="33" t="e">
        <f aca="false">IF(AM76="PASS",Ngrade(AJ76),"")</f>
        <v>#VALUE!</v>
      </c>
      <c r="AL76" s="33" t="n">
        <f aca="false">ROUND(((Z76*3)+(AB76*3)+(AD76*2)+(AF76*3)+(AH76*4))/15,2)</f>
        <v>0</v>
      </c>
      <c r="AM76" s="35" t="e">
        <f aca="false">remarks5(Z76,AB76,AD76,AF76,AH76,LEFT(Y$5,6),LEFT(AA$5,6),LEFT(AC$5,6),LEFT(AE$5,6),LEFT(AG$5,6))</f>
        <v>#VALUE!</v>
      </c>
      <c r="AN76" s="35" t="e">
        <f aca="false">STATUS(AL76)</f>
        <v>#VALUE!</v>
      </c>
      <c r="AO76" s="36" t="n">
        <f aca="false">(SUM(H76,J76,L76,P76,Z76,AB76,AF76)*3+SUM(N76,AH76)*4+SUM(R76,AD76)*2)/33</f>
        <v>0.493939393939394</v>
      </c>
      <c r="AP76" s="30"/>
      <c r="AQ76" s="31"/>
      <c r="AR76" s="30"/>
      <c r="AS76" s="31"/>
      <c r="AT76" s="30"/>
      <c r="AU76" s="31"/>
      <c r="AV76" s="30"/>
      <c r="AW76" s="31"/>
      <c r="AX76" s="30"/>
      <c r="AY76" s="31"/>
      <c r="AZ76" s="30"/>
      <c r="BA76" s="31"/>
      <c r="BB76" s="32" t="e">
        <f aca="false">IF(BF76="PASS",AP76+AR76+AT76+AV76++AX76+AZ76,"")</f>
        <v>#VALUE!</v>
      </c>
      <c r="BC76" s="33" t="e">
        <f aca="false">IF(BB76="","",BB76/600*100)</f>
        <v>#VALUE!</v>
      </c>
      <c r="BD76" s="32" t="e">
        <f aca="false">IF(BF76="PASS",Ngrade(BC76),"")</f>
        <v>#VALUE!</v>
      </c>
      <c r="BE76" s="33" t="n">
        <f aca="false">ROUND(((AQ76*3)+(AS76*3)+(AU76*3)+(AW76*3)+(AY76*3)+(BA76*3))/18,2)</f>
        <v>0</v>
      </c>
      <c r="BF76" s="34" t="e">
        <f aca="false">remarks6($AQ76,$AS76,$AU76,$AW76,$AY76,$BA76,LEFT($AP$5,6),LEFT($AR$5,6),LEFT($AT$5,6),LEFT($AV$5,6),LEFT($AX$5,6),LEFT($AZ$5,6))</f>
        <v>#VALUE!</v>
      </c>
      <c r="BG76" s="34" t="e">
        <f aca="false">STATUS(BE76)</f>
        <v>#VALUE!</v>
      </c>
      <c r="BH76" s="36" t="n">
        <f aca="false">(SUM(H76,J76,L76,P76,Z76,AB76,AF76,AQ76,AS76,AU76,AW76,AY76,BA76)*3+SUM(N76,AH76)*4+SUM(R76,AD76)*2)/51</f>
        <v>0.319607843137255</v>
      </c>
      <c r="BI76" s="30" t="s">
        <v>70</v>
      </c>
      <c r="BJ76" s="31" t="n">
        <v>0</v>
      </c>
      <c r="BK76" s="30" t="s">
        <v>70</v>
      </c>
      <c r="BL76" s="31" t="n">
        <v>0</v>
      </c>
      <c r="BM76" s="30" t="s">
        <v>70</v>
      </c>
      <c r="BN76" s="31" t="n">
        <v>0</v>
      </c>
      <c r="BO76" s="30" t="s">
        <v>70</v>
      </c>
      <c r="BP76" s="31" t="n">
        <v>0</v>
      </c>
      <c r="BQ76" s="30" t="s">
        <v>70</v>
      </c>
      <c r="BR76" s="31" t="n">
        <v>0</v>
      </c>
      <c r="BS76" s="32" t="e">
        <f aca="false">IF(BW76="PASS",BI76+BK76+BM76+BO76+BQ76,"")</f>
        <v>#VALUE!</v>
      </c>
      <c r="BT76" s="33" t="e">
        <f aca="false">IF(BS76="","",BS76/500*100)</f>
        <v>#VALUE!</v>
      </c>
      <c r="BU76" s="32" t="e">
        <f aca="false">IF(BW76="PASS",Ngrade(BT76),"")</f>
        <v>#VALUE!</v>
      </c>
      <c r="BV76" s="33" t="n">
        <f aca="false">ROUND(((BJ76*4)+(BL76*3)+(BN76*3)+(BP76*3)+(BR76*3))/16,2)</f>
        <v>0</v>
      </c>
      <c r="BW76" s="34" t="e">
        <f aca="false">remarks5(BJ76,BL76,BN76,BP76,BR76,LEFT(BI$5,6),LEFT(BK$5,6),LEFT(BM$5,6),LEFT(BO$5,6),LEFT(BQ$5,6))</f>
        <v>#VALUE!</v>
      </c>
      <c r="BX76" s="30"/>
      <c r="BY76" s="31"/>
      <c r="BZ76" s="30"/>
      <c r="CA76" s="31"/>
      <c r="CB76" s="30"/>
      <c r="CC76" s="31"/>
      <c r="CD76" s="30"/>
      <c r="CE76" s="31"/>
      <c r="CF76" s="30"/>
      <c r="CG76" s="31"/>
      <c r="CH76" s="30"/>
      <c r="CI76" s="31"/>
      <c r="CJ76" s="32" t="e">
        <f aca="false">IF(CN76="PASS",BX76+BZ76+CB76+CD76+CF76+CH76,"")</f>
        <v>#REF!</v>
      </c>
      <c r="CK76" s="37" t="e">
        <f aca="false">IF(CJ76="","",CJ76/600*100)</f>
        <v>#REF!</v>
      </c>
      <c r="CL76" s="32" t="e">
        <f aca="false">IF(CN76="PASS",Ngrade(CK76),"")</f>
        <v>#REF!</v>
      </c>
      <c r="CM76" s="33" t="e">
        <f aca="false">IF(CJ76="","",((BY76)*3+(CA76)*3+(CC76)*3+(CE76)*3+(CG76)*3+(CI76)*3)/18)</f>
        <v>#REF!</v>
      </c>
      <c r="CN76" s="34" t="e">
        <f aca="false">remarks6(BY76,CA76,CC76,CE76,CG76,CI76,LEFT($G$5,6),LEFT($I$5,6),LEFT($K$5,6),LEFT($M$5,6),LEFT($O$5,6),LEFT(#REF!,6))</f>
        <v>#REF!</v>
      </c>
      <c r="CO76" s="30"/>
      <c r="CP76" s="31"/>
      <c r="CQ76" s="30"/>
      <c r="CR76" s="31"/>
      <c r="CS76" s="30"/>
      <c r="CT76" s="31"/>
      <c r="CU76" s="30"/>
      <c r="CV76" s="31"/>
      <c r="CW76" s="30"/>
      <c r="CX76" s="31"/>
      <c r="CY76" s="32" t="e">
        <f aca="false">IF(DC76="PASS",CO76+CQ76+CS76+CU76+CW76,"")</f>
        <v>#VALUE!</v>
      </c>
      <c r="CZ76" s="37" t="e">
        <f aca="false">IF(CY76="","",CY76/500*100)</f>
        <v>#VALUE!</v>
      </c>
      <c r="DA76" s="32" t="e">
        <f aca="false">IF(DC76="PASS",Ngrade(CZ76),"")</f>
        <v>#VALUE!</v>
      </c>
      <c r="DB76" s="33" t="e">
        <f aca="false">IF(CY76="","",((CP76)*3+(CR76)*3+(CT76)*3+(CV76)*3+(CX76)*3)/15)</f>
        <v>#VALUE!</v>
      </c>
      <c r="DC76" s="34" t="e">
        <f aca="false">remarks5(CP76,CR76,CT76,CV76,CX76,LEFT(CO$5,6),LEFT(CQ$5,6),LEFT(CS$5,6),LEFT(CU$5,6),LEFT(CW$5,6))</f>
        <v>#VALUE!</v>
      </c>
      <c r="DD76" s="30"/>
      <c r="DE76" s="31"/>
      <c r="DF76" s="30"/>
      <c r="DG76" s="31"/>
      <c r="DH76" s="30"/>
      <c r="DI76" s="31"/>
      <c r="DJ76" s="30"/>
      <c r="DK76" s="31"/>
      <c r="DL76" s="32" t="e">
        <f aca="false">IF(DP76="PASS",DD76+DF76+DH76+DJ76,"")</f>
        <v>#VALUE!</v>
      </c>
      <c r="DM76" s="37" t="e">
        <f aca="false">IF(DL76="","",DL76/400*100)</f>
        <v>#VALUE!</v>
      </c>
      <c r="DN76" s="32" t="e">
        <f aca="false">IF(DP76="PASS",Ngrade(DM76),"")</f>
        <v>#VALUE!</v>
      </c>
      <c r="DO76" s="33" t="e">
        <f aca="false">IF(DL76="","",((DE76)*3+(DG76)*3+(DI76)*3+(DK76)*3)/12)</f>
        <v>#VALUE!</v>
      </c>
      <c r="DP76" s="34" t="e">
        <f aca="false">remark4(DE76,DG76,DI76,DK76,LEFT(DD$5,6),LEFT(DF$5,6),LEFT(DH$5,6),LEFT(DJ$5,6))</f>
        <v>#VALUE!</v>
      </c>
      <c r="DQ76" s="30"/>
      <c r="DR76" s="31"/>
      <c r="DS76" s="30"/>
      <c r="DT76" s="31"/>
      <c r="DU76" s="30"/>
      <c r="DV76" s="31"/>
      <c r="DW76" s="30"/>
      <c r="DX76" s="31"/>
      <c r="DY76" s="30"/>
      <c r="DZ76" s="31"/>
      <c r="EA76" s="32" t="e">
        <f aca="false">IF(EE76="PASS",DQ76+DS76+DU76+DW76+DY76,"")</f>
        <v>#VALUE!</v>
      </c>
      <c r="EB76" s="37" t="e">
        <f aca="false">IF(EA76="","",EA76/500*100)</f>
        <v>#VALUE!</v>
      </c>
      <c r="EC76" s="32" t="e">
        <f aca="false">IF(EE76="PASS",Ngrade(EB76),"")</f>
        <v>#VALUE!</v>
      </c>
      <c r="ED76" s="33" t="e">
        <f aca="false">IF(EA76="","",((DR76)*3+(DT76)*3+(DV76)*3+(DX76)*3+(DZ76)*6)/18)</f>
        <v>#VALUE!</v>
      </c>
      <c r="EE76" s="34" t="e">
        <f aca="false">remarks5(DR76,DT76,DV76,DX76,DZ76,LEFT(DQ$5,6),LEFT(DS$5,6),LEFT(DU$5,6),LEFT(DW$5,6),LEFT(DY$5,6))</f>
        <v>#VALUE!</v>
      </c>
      <c r="EF76" s="34" t="e">
        <f aca="false">STATUS(BV76)</f>
        <v>#VALUE!</v>
      </c>
      <c r="EG76" s="36" t="n">
        <f aca="false">(SUM(H76,J76,L76,P76,Z76,AB76,AF76,AQ76,AS76,AU76,AW76,AY76,BA76,BL76,BN76,BP76,BR76)*3+SUM(N76,AH76,BJ76)*4+SUM(R76,AD76)*2)/67</f>
        <v>0.243283582089552</v>
      </c>
      <c r="EH76" s="30" t="s">
        <v>70</v>
      </c>
      <c r="EI76" s="31" t="n">
        <v>0</v>
      </c>
      <c r="EJ76" s="30" t="s">
        <v>70</v>
      </c>
      <c r="EK76" s="31" t="n">
        <v>0</v>
      </c>
      <c r="EL76" s="30" t="s">
        <v>70</v>
      </c>
      <c r="EM76" s="31" t="n">
        <v>0</v>
      </c>
      <c r="EN76" s="30" t="s">
        <v>70</v>
      </c>
      <c r="EO76" s="31" t="n">
        <v>0</v>
      </c>
      <c r="EP76" s="30" t="s">
        <v>70</v>
      </c>
      <c r="EQ76" s="31" t="n">
        <v>0</v>
      </c>
      <c r="ER76" s="32" t="e">
        <f aca="false">IF(EV76="PASS",EH76+EJ76+EL76+EN76+EP76,"")</f>
        <v>#VALUE!</v>
      </c>
      <c r="ES76" s="33" t="e">
        <f aca="false">IF(ER76="","",ER76/500*100)</f>
        <v>#VALUE!</v>
      </c>
      <c r="ET76" s="32" t="e">
        <f aca="false">IF(EV76="PASS",Ngrade(ES76),"")</f>
        <v>#VALUE!</v>
      </c>
      <c r="EU76" s="33" t="n">
        <f aca="false">ROUND(((EI76*3)+(EK76*4)+(EM76*3)+(EO76*3)+(EQ76*3))/16,2)</f>
        <v>0</v>
      </c>
      <c r="EV76" s="34" t="e">
        <f aca="false">remarks5(EI76,EK76,EM76,EO76,EQ76,LEFT(EH$5,6),LEFT(EJ$5,6),LEFT(EL$5,6),LEFT(EN$5,6),LEFT(EP$5,6))</f>
        <v>#VALUE!</v>
      </c>
      <c r="EW76" s="38" t="e">
        <f aca="false">STATUS(EU76)</f>
        <v>#VALUE!</v>
      </c>
      <c r="EX76" s="36" t="n">
        <f aca="false">((H76+J76+L76+P76+Z76+AB76+AF76+AQ76+AS76+AU76+AW76+AY76+BA76+BL76+BN76+BP76+BR76+EI76+EM76+EO76+EQ76)*3+SUM(R76,AD76)*2+SUM(N76,AH76,BJ76,EK76)*4)/83</f>
        <v>0.196385542168675</v>
      </c>
      <c r="EY76" s="30" t="s">
        <v>70</v>
      </c>
      <c r="EZ76" s="31" t="n">
        <v>0</v>
      </c>
      <c r="FA76" s="30" t="s">
        <v>70</v>
      </c>
      <c r="FB76" s="31" t="n">
        <v>0</v>
      </c>
      <c r="FC76" s="30" t="s">
        <v>70</v>
      </c>
      <c r="FD76" s="31" t="n">
        <v>0</v>
      </c>
      <c r="FE76" s="30" t="s">
        <v>70</v>
      </c>
      <c r="FF76" s="31" t="n">
        <v>0</v>
      </c>
      <c r="FG76" s="30" t="s">
        <v>70</v>
      </c>
      <c r="FH76" s="31" t="n">
        <v>0</v>
      </c>
      <c r="FI76" s="32" t="e">
        <f aca="false">IF(FM76="PASS",EY76+FA76+FC76+FE76+FG76,"")</f>
        <v>#VALUE!</v>
      </c>
      <c r="FJ76" s="33" t="e">
        <f aca="false">IF(FI76="","",FI76/500*100)</f>
        <v>#VALUE!</v>
      </c>
      <c r="FK76" s="32" t="e">
        <f aca="false">IF(FM76="PASS",Ngrade(FJ76),"")</f>
        <v>#VALUE!</v>
      </c>
      <c r="FL76" s="33" t="n">
        <f aca="false">ROUND(((EZ76*3)+(FB76*3)+(FD76*3)+(FF76*3)+(FH76*3))/15,2)</f>
        <v>0</v>
      </c>
      <c r="FM76" s="34" t="e">
        <f aca="false">remarks5(EZ76,FB76,FD76,FF76,FH76,LEFT(EY$5,6),LEFT(FA$5,6),LEFT(FC$5,6),LEFT(FE$5,6),LEFT(FG$5,6))</f>
        <v>#VALUE!</v>
      </c>
      <c r="FN76" s="38" t="e">
        <f aca="false">STATUS(FL76)</f>
        <v>#VALUE!</v>
      </c>
      <c r="FO76" s="36" t="n">
        <f aca="false">((H76+J76+L76+P76+Z76+AB76+AF76+AQ76+AS76+AU76+AW76+AY76+BA76+BL76+BN76+BP76+BR76+EI76+EM76+EO76+EQ76+EZ76+FB76+FD76+FF76+FH76)*3+SUM(R76,AD76)*2+SUM(N76,AH76,BJ76,EK76)*4)/98</f>
        <v>0.166326530612245</v>
      </c>
      <c r="FP76" s="30" t="s">
        <v>70</v>
      </c>
      <c r="FQ76" s="31" t="n">
        <v>0</v>
      </c>
      <c r="FR76" s="30" t="s">
        <v>70</v>
      </c>
      <c r="FS76" s="31" t="n">
        <v>0</v>
      </c>
      <c r="FT76" s="30" t="s">
        <v>70</v>
      </c>
      <c r="FU76" s="31" t="n">
        <v>0</v>
      </c>
      <c r="FV76" s="30" t="s">
        <v>70</v>
      </c>
      <c r="FW76" s="31" t="n">
        <v>0</v>
      </c>
      <c r="FX76" s="30" t="s">
        <v>70</v>
      </c>
      <c r="FY76" s="31" t="n">
        <v>0</v>
      </c>
      <c r="FZ76" s="32" t="e">
        <f aca="false">IF(GD76="PASS",FP76+FR76+FT76+FV76+FX76,"")</f>
        <v>#VALUE!</v>
      </c>
      <c r="GA76" s="33" t="e">
        <f aca="false">IF(FZ76="","",FZ76/500*100)</f>
        <v>#VALUE!</v>
      </c>
      <c r="GB76" s="32" t="e">
        <f aca="false">IF(GD76="PASS",Ngrade(GA76),"")</f>
        <v>#VALUE!</v>
      </c>
      <c r="GC76" s="33" t="n">
        <f aca="false">ROUND(((FQ76*3)+(FS76*3)+(FU76*3)+(FW76*3)+(FY76*4))/16,2)</f>
        <v>0</v>
      </c>
      <c r="GD76" s="34" t="e">
        <f aca="false">remarks5(FQ76,FS76,FU76,FW76,FY76,LEFT(FP$5,6),LEFT(FR$5,6),LEFT(FT$5,6),LEFT(FV$5,6),LEFT(FX$5,6))</f>
        <v>#VALUE!</v>
      </c>
      <c r="GE76" s="38" t="e">
        <f aca="false">STATUS(GC76)</f>
        <v>#VALUE!</v>
      </c>
      <c r="GF76" s="36" t="n">
        <f aca="false">((H76+J76+L76+P76+Z76+AB76+AF76+AQ76+AS76+AU76+AW76+AY76+BA76+BL76+BN76+BP76+BR76+EI76+EM76+EO76+EQ76+EZ76+FB76+FD76+FF76+FH76+FQ76+FS76+FU76+FW76)*3+SUM(R76,AD76)*2+SUM(N76,AH76,BJ76,EK76,FY76)*4)/114</f>
        <v>0.142982456140351</v>
      </c>
      <c r="GG76" s="30" t="s">
        <v>70</v>
      </c>
      <c r="GH76" s="31" t="n">
        <v>0</v>
      </c>
      <c r="GI76" s="30" t="s">
        <v>70</v>
      </c>
      <c r="GJ76" s="31" t="n">
        <v>0</v>
      </c>
      <c r="GK76" s="30" t="s">
        <v>70</v>
      </c>
      <c r="GL76" s="31" t="n">
        <v>0</v>
      </c>
      <c r="GM76" s="30" t="s">
        <v>70</v>
      </c>
      <c r="GN76" s="31" t="n">
        <v>0</v>
      </c>
      <c r="GO76" s="30" t="s">
        <v>70</v>
      </c>
      <c r="GP76" s="31" t="n">
        <v>0</v>
      </c>
      <c r="GQ76" s="32" t="e">
        <f aca="false">IF(GU76="PASS",GG76+GI76+GK76+GM76+GO76,"")</f>
        <v>#VALUE!</v>
      </c>
      <c r="GR76" s="33" t="e">
        <f aca="false">IF(GQ76="","",GQ76/500*100)</f>
        <v>#VALUE!</v>
      </c>
      <c r="GS76" s="32" t="e">
        <f aca="false">IF(GU76="PASS",Ngrade(GR76),"")</f>
        <v>#VALUE!</v>
      </c>
      <c r="GT76" s="33" t="n">
        <f aca="false">ROUND(((GH76*3)+(GJ76*3)+(GL76*3)+(GN76*3)+(GP76*6))/18,2)</f>
        <v>0</v>
      </c>
      <c r="GU76" s="34" t="e">
        <f aca="false">remarks5(GH76,GJ76,GL76,GN76,GP76,LEFT(GG$5,6),LEFT(GI$5,6),LEFT(GK$5,6),LEFT(GM$5,6),LEFT(GO$5,6))</f>
        <v>#VALUE!</v>
      </c>
      <c r="GV76" s="38" t="e">
        <f aca="false">STATUS(GT76)</f>
        <v>#VALUE!</v>
      </c>
      <c r="GW76" s="39" t="e">
        <f aca="false">IF(AND(W76="PASS",AM76="PASS",BF76="PASS",BW76="PASS",EV76="PASS",FM76="PASS",GD76="PASS",GU76="PASS"),S76+AI76+BB76+BS76+ER76+FI76+FZ76+GQ76,"")</f>
        <v>#VALUE!</v>
      </c>
      <c r="GX76" s="19" t="e">
        <f aca="false">IF(GW76="","",GW76/4150*100)</f>
        <v>#VALUE!</v>
      </c>
      <c r="GY76" s="39" t="e">
        <f aca="false">IF(HA76="PASS",Ngrade(GX76),"")</f>
        <v>#VALUE!</v>
      </c>
      <c r="GZ76" s="19" t="n">
        <f aca="false">((H76+J76+L76+P76+Z76+AB76+AF76+AQ76+AS76+AU76+AW76+AY76+BA76+BL76+BN76+BP76+BR76+EI76+EM76+EO76+EQ76+EZ76+FB76+FD76+FF76+FH76+FQ76+FS76+FU76+FW76+GH76+GJ76+GL76+GN76)*3+SUM(R76,AD76)*2+SUM(N76,AH76,BJ76,EK76,FY76)*4+SUM(GP76)*6)/132</f>
        <v>0.123484848484848</v>
      </c>
      <c r="HA76" s="19" t="e">
        <f aca="false">IF(GX76="","FAIL","PASS")</f>
        <v>#VALUE!</v>
      </c>
      <c r="HB76" s="19" t="e">
        <f aca="false">STATUS2008(V76,AO76,BH76,EG76,EX76,FO76,GF76,GZ76)</f>
        <v>#VALUE!</v>
      </c>
      <c r="HC76" s="40" t="s">
        <v>71</v>
      </c>
    </row>
    <row r="77" customFormat="false" ht="21" hidden="false" customHeight="false" outlineLevel="0" collapsed="false">
      <c r="A77" s="43" t="s">
        <v>273</v>
      </c>
      <c r="B77" s="44" t="s">
        <v>274</v>
      </c>
      <c r="C77" s="44" t="s">
        <v>275</v>
      </c>
      <c r="F77" s="42"/>
      <c r="G77" s="30"/>
      <c r="H77" s="31"/>
      <c r="I77" s="30"/>
      <c r="J77" s="31"/>
      <c r="K77" s="30"/>
      <c r="L77" s="31"/>
      <c r="M77" s="30"/>
      <c r="N77" s="31"/>
      <c r="O77" s="30"/>
      <c r="P77" s="31"/>
      <c r="Q77" s="30"/>
      <c r="R77" s="31"/>
      <c r="S77" s="32" t="e">
        <f aca="false">IF(W77="PASS",G77+I77+K77+M77+O77+Q77,"")</f>
        <v>#VALUE!</v>
      </c>
      <c r="T77" s="33" t="e">
        <f aca="false">IF(S77="","",S77/550*100)</f>
        <v>#VALUE!</v>
      </c>
      <c r="U77" s="32" t="e">
        <f aca="false">IF(W77="PASS",Ngrade(T77),"")</f>
        <v>#VALUE!</v>
      </c>
      <c r="V77" s="33" t="n">
        <f aca="false">ROUND(((H77*3)+(J77*3)+(L77*3)+(N77*4)+(P77*3)+(R77*2))/18,2)</f>
        <v>0</v>
      </c>
      <c r="W77" s="34" t="e">
        <f aca="false">remarks5(H77,J77,L77,N77,R77,LEFT(G$5,6),LEFT(I$5,6),LEFT(K$5,6),LEFT(M$5,6),LEFT(Q$5,6))</f>
        <v>#VALUE!</v>
      </c>
      <c r="X77" s="34" t="e">
        <f aca="false">STATUS(V77)</f>
        <v>#VALUE!</v>
      </c>
      <c r="Y77" s="30"/>
      <c r="Z77" s="31"/>
      <c r="AA77" s="30"/>
      <c r="AB77" s="31"/>
      <c r="AC77" s="30"/>
      <c r="AD77" s="31"/>
      <c r="AE77" s="30"/>
      <c r="AF77" s="31"/>
      <c r="AG77" s="30"/>
      <c r="AH77" s="31"/>
      <c r="AI77" s="32" t="e">
        <f aca="false">IF(AM77="PASS",Y77+AA77+AC77+AE77+AG77,"")</f>
        <v>#VALUE!</v>
      </c>
      <c r="AJ77" s="33" t="e">
        <f aca="false">IF(AI77="","",AI77/500*100)</f>
        <v>#VALUE!</v>
      </c>
      <c r="AK77" s="33" t="e">
        <f aca="false">IF(AM77="PASS",Ngrade(AJ77),"")</f>
        <v>#VALUE!</v>
      </c>
      <c r="AL77" s="33" t="n">
        <f aca="false">ROUND(((Z77*3)+(AB77*3)+(AD77*2)+(AF77*3)+(AH77*4))/15,2)</f>
        <v>0</v>
      </c>
      <c r="AM77" s="35" t="e">
        <f aca="false">remarks5(Z77,AB77,AD77,AF77,AH77,LEFT(Y$5,6),LEFT(AA$5,6),LEFT(AC$5,6),LEFT(AE$5,6),LEFT(AG$5,6))</f>
        <v>#VALUE!</v>
      </c>
      <c r="AN77" s="35" t="e">
        <f aca="false">STATUS(AL77)</f>
        <v>#VALUE!</v>
      </c>
      <c r="AO77" s="36" t="n">
        <f aca="false">(SUM(H77,J77,L77,P77,Z77,AB77,AF77)*3+SUM(N77,AH77)*4+SUM(R77,AD77)*2)/33</f>
        <v>0</v>
      </c>
      <c r="AP77" s="30"/>
      <c r="AQ77" s="31"/>
      <c r="AR77" s="30"/>
      <c r="AS77" s="31"/>
      <c r="AT77" s="30"/>
      <c r="AU77" s="31"/>
      <c r="AV77" s="30"/>
      <c r="AW77" s="31"/>
      <c r="AX77" s="30"/>
      <c r="AY77" s="31"/>
      <c r="AZ77" s="30"/>
      <c r="BA77" s="31"/>
      <c r="BB77" s="32" t="e">
        <f aca="false">IF(BF77="PASS",AP77+AR77+AT77+AV77++AX77+AZ77,"")</f>
        <v>#VALUE!</v>
      </c>
      <c r="BC77" s="33" t="e">
        <f aca="false">IF(BB77="","",BB77/600*100)</f>
        <v>#VALUE!</v>
      </c>
      <c r="BD77" s="32" t="e">
        <f aca="false">IF(BF77="PASS",Ngrade(BC77),"")</f>
        <v>#VALUE!</v>
      </c>
      <c r="BE77" s="33" t="n">
        <f aca="false">ROUND(((AQ77*3)+(AS77*3)+(AU77*3)+(AW77*3)+(AY77*3)+(BA77*3))/18,2)</f>
        <v>0</v>
      </c>
      <c r="BF77" s="34" t="e">
        <f aca="false">remarks6($AQ77,$AS77,$AU77,$AW77,$AY77,$BA77,LEFT($AP$5,6),LEFT($AR$5,6),LEFT($AT$5,6),LEFT($AV$5,6),LEFT($AX$5,6),LEFT($AZ$5,6))</f>
        <v>#VALUE!</v>
      </c>
      <c r="BG77" s="34" t="e">
        <f aca="false">STATUS(BE77)</f>
        <v>#VALUE!</v>
      </c>
      <c r="BH77" s="36" t="n">
        <f aca="false">(SUM(H77,J77,L77,P77,Z77,AB77,AF77,AQ77,AS77,AU77,AW77,AY77,BA77)*3+SUM(N77,AH77)*4+SUM(R77,AD77)*2)/51</f>
        <v>0</v>
      </c>
      <c r="BI77" s="30"/>
      <c r="BJ77" s="31"/>
      <c r="BK77" s="30"/>
      <c r="BL77" s="31"/>
      <c r="BM77" s="30"/>
      <c r="BN77" s="31"/>
      <c r="BO77" s="30"/>
      <c r="BP77" s="31"/>
      <c r="BQ77" s="30"/>
      <c r="BR77" s="31"/>
      <c r="BS77" s="32" t="e">
        <f aca="false">IF(BW77="PASS",BI77+BK77+BM77+BO77+BQ77,"")</f>
        <v>#VALUE!</v>
      </c>
      <c r="BT77" s="33" t="e">
        <f aca="false">IF(BS77="","",BS77/500*100)</f>
        <v>#VALUE!</v>
      </c>
      <c r="BU77" s="32" t="e">
        <f aca="false">IF(BW77="PASS",Ngrade(BT77),"")</f>
        <v>#VALUE!</v>
      </c>
      <c r="BV77" s="33" t="n">
        <f aca="false">ROUND(((BJ77*4)+(BL77*3)+(BN77*3)+(BP77*3)+(BR77*3))/16,2)</f>
        <v>0</v>
      </c>
      <c r="BW77" s="34" t="e">
        <f aca="false">remarks5(BJ77,BL77,BN77,BP77,BR77,LEFT(BI$5,6),LEFT(BK$5,6),LEFT(BM$5,6),LEFT(BO$5,6),LEFT(BQ$5,6))</f>
        <v>#VALUE!</v>
      </c>
      <c r="BX77" s="30"/>
      <c r="BY77" s="31"/>
      <c r="BZ77" s="30"/>
      <c r="CA77" s="31"/>
      <c r="CB77" s="30"/>
      <c r="CC77" s="31"/>
      <c r="CD77" s="30"/>
      <c r="CE77" s="31"/>
      <c r="CF77" s="30"/>
      <c r="CG77" s="31"/>
      <c r="CH77" s="30"/>
      <c r="CI77" s="31"/>
      <c r="CJ77" s="32" t="e">
        <f aca="false">IF(CN77="PASS",BX77+BZ77+CB77+CD77+CF77+CH77,"")</f>
        <v>#REF!</v>
      </c>
      <c r="CK77" s="37" t="e">
        <f aca="false">IF(CJ77="","",CJ77/600*100)</f>
        <v>#REF!</v>
      </c>
      <c r="CL77" s="32" t="e">
        <f aca="false">IF(CN77="PASS",Ngrade(CK77),"")</f>
        <v>#REF!</v>
      </c>
      <c r="CM77" s="33" t="e">
        <f aca="false">IF(CJ77="","",((BY77)*3+(CA77)*3+(CC77)*3+(CE77)*3+(CG77)*3+(CI77)*3)/18)</f>
        <v>#REF!</v>
      </c>
      <c r="CN77" s="34" t="e">
        <f aca="false">remarks6(BY77,CA77,CC77,CE77,CG77,CI77,LEFT($G$5,6),LEFT($I$5,6),LEFT($K$5,6),LEFT($M$5,6),LEFT($O$5,6),LEFT(#REF!,6))</f>
        <v>#REF!</v>
      </c>
      <c r="CO77" s="30"/>
      <c r="CP77" s="31"/>
      <c r="CQ77" s="30"/>
      <c r="CR77" s="31"/>
      <c r="CS77" s="30"/>
      <c r="CT77" s="31"/>
      <c r="CU77" s="30"/>
      <c r="CV77" s="31"/>
      <c r="CW77" s="30"/>
      <c r="CX77" s="31"/>
      <c r="CY77" s="32" t="e">
        <f aca="false">IF(DC77="PASS",CO77+CQ77+CS77+CU77+CW77,"")</f>
        <v>#VALUE!</v>
      </c>
      <c r="CZ77" s="37" t="e">
        <f aca="false">IF(CY77="","",CY77/500*100)</f>
        <v>#VALUE!</v>
      </c>
      <c r="DA77" s="32" t="e">
        <f aca="false">IF(DC77="PASS",Ngrade(CZ77),"")</f>
        <v>#VALUE!</v>
      </c>
      <c r="DB77" s="33" t="e">
        <f aca="false">IF(CY77="","",((CP77)*3+(CR77)*3+(CT77)*3+(CV77)*3+(CX77)*3)/15)</f>
        <v>#VALUE!</v>
      </c>
      <c r="DC77" s="34" t="e">
        <f aca="false">remarks5(CP77,CR77,CT77,CV77,CX77,LEFT(CO$5,6),LEFT(CQ$5,6),LEFT(CS$5,6),LEFT(CU$5,6),LEFT(CW$5,6))</f>
        <v>#VALUE!</v>
      </c>
      <c r="DD77" s="30"/>
      <c r="DE77" s="31"/>
      <c r="DF77" s="30"/>
      <c r="DG77" s="31"/>
      <c r="DH77" s="30"/>
      <c r="DI77" s="31"/>
      <c r="DJ77" s="30"/>
      <c r="DK77" s="31"/>
      <c r="DL77" s="32" t="e">
        <f aca="false">IF(DP77="PASS",DD77+DF77+DH77+DJ77,"")</f>
        <v>#VALUE!</v>
      </c>
      <c r="DM77" s="37" t="e">
        <f aca="false">IF(DL77="","",DL77/400*100)</f>
        <v>#VALUE!</v>
      </c>
      <c r="DN77" s="32" t="e">
        <f aca="false">IF(DP77="PASS",Ngrade(DM77),"")</f>
        <v>#VALUE!</v>
      </c>
      <c r="DO77" s="33" t="e">
        <f aca="false">IF(DL77="","",((DE77)*3+(DG77)*3+(DI77)*3+(DK77)*3)/12)</f>
        <v>#VALUE!</v>
      </c>
      <c r="DP77" s="34" t="e">
        <f aca="false">remark4(DE77,DG77,DI77,DK77,LEFT(DD$5,6),LEFT(DF$5,6),LEFT(DH$5,6),LEFT(DJ$5,6))</f>
        <v>#VALUE!</v>
      </c>
      <c r="DQ77" s="30"/>
      <c r="DR77" s="31"/>
      <c r="DS77" s="30"/>
      <c r="DT77" s="31"/>
      <c r="DU77" s="30"/>
      <c r="DV77" s="31"/>
      <c r="DW77" s="30"/>
      <c r="DX77" s="31"/>
      <c r="DY77" s="30"/>
      <c r="DZ77" s="31"/>
      <c r="EA77" s="32" t="e">
        <f aca="false">IF(EE77="PASS",DQ77+DS77+DU77+DW77+DY77,"")</f>
        <v>#VALUE!</v>
      </c>
      <c r="EB77" s="37" t="e">
        <f aca="false">IF(EA77="","",EA77/500*100)</f>
        <v>#VALUE!</v>
      </c>
      <c r="EC77" s="32" t="e">
        <f aca="false">IF(EE77="PASS",Ngrade(EB77),"")</f>
        <v>#VALUE!</v>
      </c>
      <c r="ED77" s="33" t="e">
        <f aca="false">IF(EA77="","",((DR77)*3+(DT77)*3+(DV77)*3+(DX77)*3+(DZ77)*6)/18)</f>
        <v>#VALUE!</v>
      </c>
      <c r="EE77" s="34" t="e">
        <f aca="false">remarks5(DR77,DT77,DV77,DX77,DZ77,LEFT(DQ$5,6),LEFT(DS$5,6),LEFT(DU$5,6),LEFT(DW$5,6),LEFT(DY$5,6))</f>
        <v>#VALUE!</v>
      </c>
      <c r="EF77" s="34" t="e">
        <f aca="false">STATUS(BV77)</f>
        <v>#VALUE!</v>
      </c>
      <c r="EG77" s="36" t="n">
        <f aca="false">(SUM(H77,J77,L77,P77,Z77,AB77,AF77,AQ77,AS77,AU77,AW77,AY77,BA77,BL77,BN77,BP77,BR77)*3+SUM(N77,AH77,BJ77)*4+SUM(R77,AD77)*2)/67</f>
        <v>0</v>
      </c>
      <c r="EH77" s="30"/>
      <c r="EI77" s="31"/>
      <c r="EJ77" s="30"/>
      <c r="EK77" s="31"/>
      <c r="EL77" s="30"/>
      <c r="EM77" s="31"/>
      <c r="EN77" s="30"/>
      <c r="EO77" s="31"/>
      <c r="EP77" s="30"/>
      <c r="EQ77" s="31"/>
      <c r="ER77" s="32" t="e">
        <f aca="false">IF(EV77="PASS",EH77+EJ77+EL77+EN77+EP77,"")</f>
        <v>#VALUE!</v>
      </c>
      <c r="ES77" s="33" t="e">
        <f aca="false">IF(ER77="","",ER77/500*100)</f>
        <v>#VALUE!</v>
      </c>
      <c r="ET77" s="32" t="e">
        <f aca="false">IF(EV77="PASS",Ngrade(ES77),"")</f>
        <v>#VALUE!</v>
      </c>
      <c r="EU77" s="33" t="n">
        <f aca="false">ROUND(((EI77*3)+(EK77*4)+(EM77*3)+(EO77*3)+(EQ77*3))/16,2)</f>
        <v>0</v>
      </c>
      <c r="EV77" s="34" t="e">
        <f aca="false">remarks5(EI77,EK77,EM77,EO77,EQ77,LEFT(EH$5,6),LEFT(EJ$5,6),LEFT(EL$5,6),LEFT(EN$5,6),LEFT(EP$5,6))</f>
        <v>#VALUE!</v>
      </c>
      <c r="EW77" s="38" t="e">
        <f aca="false">STATUS(EU77)</f>
        <v>#VALUE!</v>
      </c>
      <c r="EX77" s="36" t="n">
        <f aca="false">((H77+J77+L77+P77+Z77+AB77+AF77+AQ77+AS77+AU77+AW77+AY77+BA77+BL77+BN77+BP77+BR77+EI77+EM77+EO77+EQ77)*3+SUM(R77,AD77)*2+SUM(N77,AH77,BJ77,EK77)*4)/83</f>
        <v>0</v>
      </c>
      <c r="EY77" s="30" t="n">
        <v>76</v>
      </c>
      <c r="EZ77" s="31" t="n">
        <v>3.1</v>
      </c>
      <c r="FA77" s="30" t="n">
        <v>68</v>
      </c>
      <c r="FB77" s="31" t="n">
        <v>2.6</v>
      </c>
      <c r="FC77" s="30" t="n">
        <v>97</v>
      </c>
      <c r="FD77" s="31" t="n">
        <v>4</v>
      </c>
      <c r="FE77" s="30" t="n">
        <v>50</v>
      </c>
      <c r="FF77" s="31" t="n">
        <v>1</v>
      </c>
      <c r="FG77" s="30" t="n">
        <v>51</v>
      </c>
      <c r="FH77" s="31" t="n">
        <v>1.1</v>
      </c>
      <c r="FI77" s="32" t="e">
        <f aca="false">IF(FM77="PASS",EY77+FA77+FC77+FE77+FG77,"")</f>
        <v>#VALUE!</v>
      </c>
      <c r="FJ77" s="33" t="e">
        <f aca="false">IF(FI77="","",FI77/500*100)</f>
        <v>#VALUE!</v>
      </c>
      <c r="FK77" s="32" t="e">
        <f aca="false">IF(FM77="PASS",Ngrade(FJ77),"")</f>
        <v>#VALUE!</v>
      </c>
      <c r="FL77" s="33" t="n">
        <f aca="false">ROUND(((EZ77*3)+(FB77*3)+(FD77*3)+(FF77*3)+(FH77*3))/15,2)</f>
        <v>2.36</v>
      </c>
      <c r="FM77" s="34" t="e">
        <f aca="false">remarks5(EZ77,FB77,FD77,FF77,FH77,LEFT(EY$5,6),LEFT(FA$5,6),LEFT(FC$5,6),LEFT(FE$5,6),LEFT(FG$5,6))</f>
        <v>#VALUE!</v>
      </c>
      <c r="FN77" s="38" t="e">
        <f aca="false">STATUS(FL77)</f>
        <v>#VALUE!</v>
      </c>
      <c r="FO77" s="36" t="n">
        <f aca="false">((H77+J77+L77+P77+Z77+AB77+AF77+AQ77+AS77+AU77+AW77+AY77+BA77+BL77+BN77+BP77+BR77+EI77+EM77+EO77+EQ77+EZ77+FB77+FD77+FF77+FH77)*3+SUM(R77,AD77)*2+SUM(N77,AH77,BJ77,EK77)*4)/98</f>
        <v>0.361224489795918</v>
      </c>
      <c r="FP77" s="30" t="n">
        <v>72</v>
      </c>
      <c r="FQ77" s="31" t="n">
        <v>2.9</v>
      </c>
      <c r="FR77" s="30" t="n">
        <v>61</v>
      </c>
      <c r="FS77" s="31" t="n">
        <v>2.1</v>
      </c>
      <c r="FT77" s="30" t="n">
        <v>65</v>
      </c>
      <c r="FU77" s="31" t="n">
        <v>2.4</v>
      </c>
      <c r="FV77" s="30" t="n">
        <v>52</v>
      </c>
      <c r="FW77" s="31" t="n">
        <v>1.2</v>
      </c>
      <c r="FX77" s="30" t="n">
        <v>53</v>
      </c>
      <c r="FY77" s="31" t="n">
        <v>1.3</v>
      </c>
      <c r="FZ77" s="32" t="e">
        <f aca="false">IF(GD77="PASS",FP77+FR77+FT77+FV77+FX77,"")</f>
        <v>#VALUE!</v>
      </c>
      <c r="GA77" s="33" t="e">
        <f aca="false">IF(FZ77="","",FZ77/500*100)</f>
        <v>#VALUE!</v>
      </c>
      <c r="GB77" s="32" t="e">
        <f aca="false">IF(GD77="PASS",Ngrade(GA77),"")</f>
        <v>#VALUE!</v>
      </c>
      <c r="GC77" s="33" t="n">
        <f aca="false">ROUND(((FQ77*3)+(FS77*3)+(FU77*3)+(FW77*3)+(FY77*4))/16,2)</f>
        <v>1.94</v>
      </c>
      <c r="GD77" s="34" t="e">
        <f aca="false">remarks5(FQ77,FS77,FU77,FW77,FY77,LEFT(FP$5,6),LEFT(FR$5,6),LEFT(FT$5,6),LEFT(FV$5,6),LEFT(FX$5,6))</f>
        <v>#VALUE!</v>
      </c>
      <c r="GE77" s="38" t="e">
        <f aca="false">STATUS(GC77)</f>
        <v>#VALUE!</v>
      </c>
      <c r="GF77" s="36" t="n">
        <f aca="false">((H77+J77+L77+P77+Z77+AB77+AF77+AQ77+AS77+AU77+AW77+AY77+BA77+BL77+BN77+BP77+BR77+EI77+EM77+EO77+EQ77+EZ77+FB77+FD77+FF77+FH77+FQ77+FS77+FU77+FW77)*3+SUM(R77,AD77)*2+SUM(N77,AH77,BJ77,EK77,FY77)*4)/114</f>
        <v>0.582456140350877</v>
      </c>
      <c r="GG77" s="30" t="n">
        <v>65</v>
      </c>
      <c r="GH77" s="31" t="n">
        <v>2.4</v>
      </c>
      <c r="GI77" s="30" t="n">
        <v>65</v>
      </c>
      <c r="GJ77" s="31" t="n">
        <v>2.4</v>
      </c>
      <c r="GK77" s="30" t="n">
        <v>60</v>
      </c>
      <c r="GL77" s="31" t="n">
        <v>2</v>
      </c>
      <c r="GM77" s="30" t="n">
        <v>52</v>
      </c>
      <c r="GN77" s="31" t="n">
        <v>1.2</v>
      </c>
      <c r="GO77" s="30" t="n">
        <v>70</v>
      </c>
      <c r="GP77" s="31" t="n">
        <v>2.8</v>
      </c>
      <c r="GQ77" s="32" t="e">
        <f aca="false">IF(GU77="PASS",GG77+GI77+GK77+GM77+GO77,"")</f>
        <v>#VALUE!</v>
      </c>
      <c r="GR77" s="33" t="e">
        <f aca="false">IF(GQ77="","",GQ77/500*100)</f>
        <v>#VALUE!</v>
      </c>
      <c r="GS77" s="32" t="e">
        <f aca="false">IF(GU77="PASS",Ngrade(GR77),"")</f>
        <v>#VALUE!</v>
      </c>
      <c r="GT77" s="33" t="n">
        <f aca="false">ROUND(((GH77*3)+(GJ77*3)+(GL77*3)+(GN77*3)+(GP77*6))/18,2)</f>
        <v>2.27</v>
      </c>
      <c r="GU77" s="34" t="e">
        <f aca="false">remarks5(GH77,GJ77,GL77,GN77,GP77,LEFT(GG$5,6),LEFT(GI$5,6),LEFT(GK$5,6),LEFT(GM$5,6),LEFT(GO$5,6))</f>
        <v>#VALUE!</v>
      </c>
      <c r="GV77" s="38" t="e">
        <f aca="false">STATUS(GT77)</f>
        <v>#VALUE!</v>
      </c>
      <c r="GW77" s="39" t="e">
        <f aca="false">IF(AND(W77="PASS",AM77="PASS",BF77="PASS",BW77="PASS",EV77="PASS",FM77="PASS",GD77="PASS",GU77="PASS"),S77+AI77+BB77+BS77+ER77+FI77+FZ77+GQ77,"")</f>
        <v>#VALUE!</v>
      </c>
      <c r="GX77" s="19" t="e">
        <f aca="false">IF(GW77="","",GW77/4150*100)</f>
        <v>#VALUE!</v>
      </c>
      <c r="GY77" s="39" t="e">
        <f aca="false">IF(HA77="PASS",Ngrade(GX77),"")</f>
        <v>#VALUE!</v>
      </c>
      <c r="GZ77" s="19" t="n">
        <f aca="false">((H77+J77+L77+P77+Z77+AB77+AF77+AQ77+AS77+AU77+AW77+AY77+BA77+BL77+BN77+BP77+BR77+EI77+EM77+EO77+EQ77+EZ77+FB77+FD77+FF77+FH77+FQ77+FS77+FU77+FW77+GH77+GJ77+GL77+GN77)*3+SUM(R77,AD77)*2+SUM(N77,AH77,BJ77,EK77,FY77)*4+SUM(GP77)*6)/132</f>
        <v>0.812121212121212</v>
      </c>
      <c r="HA77" s="19" t="e">
        <f aca="false">IF(GX77="","FAIL","PASS")</f>
        <v>#VALUE!</v>
      </c>
      <c r="HB77" s="19" t="e">
        <f aca="false">STATUS2008(V77,AO77,BH77,EG77,EX77,FO77,GF77,GZ77)</f>
        <v>#VALUE!</v>
      </c>
      <c r="HC77" s="51" t="s">
        <v>276</v>
      </c>
      <c r="HD77" s="51"/>
      <c r="HE77" s="51"/>
      <c r="HF77" s="51"/>
    </row>
    <row r="79" customFormat="false" ht="13.5" hidden="false" customHeight="false" outlineLevel="0" collapsed="false"/>
    <row r="80" customFormat="false" ht="12.75" hidden="false" customHeight="false" outlineLevel="0" collapsed="false">
      <c r="A80" s="52"/>
    </row>
    <row r="81" customFormat="false" ht="12.75" hidden="false" customHeight="false" outlineLevel="0" collapsed="false">
      <c r="A81" s="53"/>
    </row>
    <row r="82" customFormat="false" ht="12.75" hidden="false" customHeight="false" outlineLevel="0" collapsed="false">
      <c r="A82" s="53"/>
    </row>
    <row r="83" customFormat="false" ht="20.25" hidden="false" customHeight="false" outlineLevel="0" collapsed="false">
      <c r="A83" s="53"/>
      <c r="B83" s="54" t="s">
        <v>277</v>
      </c>
    </row>
    <row r="84" customFormat="false" ht="12.75" hidden="false" customHeight="false" outlineLevel="0" collapsed="false">
      <c r="A84" s="53"/>
    </row>
    <row r="85" customFormat="false" ht="12.75" hidden="false" customHeight="false" outlineLevel="0" collapsed="false">
      <c r="A85" s="53"/>
    </row>
    <row r="86" customFormat="false" ht="13.5" hidden="false" customHeight="false" outlineLevel="0" collapsed="false">
      <c r="A86" s="55"/>
    </row>
    <row r="87" customFormat="false" ht="13.5" hidden="false" customHeight="false" outlineLevel="0" collapsed="false"/>
    <row r="88" customFormat="false" ht="12.75" hidden="false" customHeight="false" outlineLevel="0" collapsed="false">
      <c r="A88" s="56"/>
    </row>
    <row r="89" customFormat="false" ht="12.75" hidden="false" customHeight="false" outlineLevel="0" collapsed="false">
      <c r="A89" s="57"/>
    </row>
    <row r="90" customFormat="false" ht="12.75" hidden="false" customHeight="false" outlineLevel="0" collapsed="false">
      <c r="A90" s="57"/>
    </row>
    <row r="91" customFormat="false" ht="20.25" hidden="false" customHeight="false" outlineLevel="0" collapsed="false">
      <c r="A91" s="57"/>
      <c r="B91" s="54" t="s">
        <v>278</v>
      </c>
    </row>
    <row r="92" customFormat="false" ht="12.75" hidden="false" customHeight="false" outlineLevel="0" collapsed="false">
      <c r="A92" s="57"/>
    </row>
    <row r="93" customFormat="false" ht="12.75" hidden="false" customHeight="false" outlineLevel="0" collapsed="false">
      <c r="A93" s="57"/>
    </row>
    <row r="94" customFormat="false" ht="13.5" hidden="false" customHeight="false" outlineLevel="0" collapsed="false">
      <c r="A94" s="58"/>
    </row>
    <row r="96" customFormat="false" ht="13.5" hidden="false" customHeight="false" outlineLevel="0" collapsed="false"/>
    <row r="97" customFormat="false" ht="12.75" hidden="false" customHeight="false" outlineLevel="0" collapsed="false">
      <c r="A97" s="59"/>
    </row>
    <row r="98" customFormat="false" ht="12.75" hidden="false" customHeight="false" outlineLevel="0" collapsed="false">
      <c r="A98" s="60"/>
    </row>
    <row r="99" customFormat="false" ht="12.75" hidden="false" customHeight="false" outlineLevel="0" collapsed="false">
      <c r="A99" s="60"/>
    </row>
    <row r="100" customFormat="false" ht="20.25" hidden="false" customHeight="false" outlineLevel="0" collapsed="false">
      <c r="A100" s="60"/>
      <c r="B100" s="54" t="s">
        <v>279</v>
      </c>
    </row>
    <row r="101" customFormat="false" ht="12.75" hidden="false" customHeight="false" outlineLevel="0" collapsed="false">
      <c r="A101" s="60"/>
    </row>
    <row r="102" customFormat="false" ht="12.75" hidden="false" customHeight="false" outlineLevel="0" collapsed="false">
      <c r="A102" s="60"/>
    </row>
    <row r="103" customFormat="false" ht="13.5" hidden="false" customHeight="false" outlineLevel="0" collapsed="false">
      <c r="A103" s="61"/>
    </row>
  </sheetData>
  <mergeCells count="284">
    <mergeCell ref="A2:F2"/>
    <mergeCell ref="G2:X2"/>
    <mergeCell ref="Y2:AO2"/>
    <mergeCell ref="AP2:BH2"/>
    <mergeCell ref="BI2:EG2"/>
    <mergeCell ref="EH2:EX2"/>
    <mergeCell ref="EY2:FO2"/>
    <mergeCell ref="FP2:GF2"/>
    <mergeCell ref="GG2:GV2"/>
    <mergeCell ref="GW2:HB2"/>
    <mergeCell ref="A3:A7"/>
    <mergeCell ref="B3:B7"/>
    <mergeCell ref="C3:C7"/>
    <mergeCell ref="F3:F7"/>
    <mergeCell ref="G3:H4"/>
    <mergeCell ref="I3:J4"/>
    <mergeCell ref="K3:L4"/>
    <mergeCell ref="M3:N4"/>
    <mergeCell ref="O3:P4"/>
    <mergeCell ref="Q3:R4"/>
    <mergeCell ref="S3:S7"/>
    <mergeCell ref="T3:T7"/>
    <mergeCell ref="U3:U7"/>
    <mergeCell ref="V3:V7"/>
    <mergeCell ref="W3:W7"/>
    <mergeCell ref="X3:X7"/>
    <mergeCell ref="Y3:Z4"/>
    <mergeCell ref="AA3:AB4"/>
    <mergeCell ref="AC3:AD4"/>
    <mergeCell ref="AE3:AF4"/>
    <mergeCell ref="AG3:AH4"/>
    <mergeCell ref="AI3:AI7"/>
    <mergeCell ref="AJ3:AJ7"/>
    <mergeCell ref="AK3:AK7"/>
    <mergeCell ref="AL3:AL7"/>
    <mergeCell ref="AM3:AM7"/>
    <mergeCell ref="AN3:AN7"/>
    <mergeCell ref="AO3:AO7"/>
    <mergeCell ref="AP3:AQ4"/>
    <mergeCell ref="AR3:AS4"/>
    <mergeCell ref="AT3:AU4"/>
    <mergeCell ref="AV3:AW4"/>
    <mergeCell ref="AX3:AY4"/>
    <mergeCell ref="AZ3:BA4"/>
    <mergeCell ref="BB3:BB7"/>
    <mergeCell ref="BC3:BC7"/>
    <mergeCell ref="BD3:BD7"/>
    <mergeCell ref="BE3:BE7"/>
    <mergeCell ref="BF3:BF7"/>
    <mergeCell ref="BG3:BG7"/>
    <mergeCell ref="BH3:BH7"/>
    <mergeCell ref="BI3:BJ4"/>
    <mergeCell ref="BK3:BL4"/>
    <mergeCell ref="BM3:BN4"/>
    <mergeCell ref="BO3:BP4"/>
    <mergeCell ref="BQ3:BR4"/>
    <mergeCell ref="BS3:BS7"/>
    <mergeCell ref="BT3:BT7"/>
    <mergeCell ref="BU3:BU7"/>
    <mergeCell ref="BV3:BV7"/>
    <mergeCell ref="BW3:BW7"/>
    <mergeCell ref="BX3:BY4"/>
    <mergeCell ref="BZ3:CA4"/>
    <mergeCell ref="CB3:CC4"/>
    <mergeCell ref="CD3:CE4"/>
    <mergeCell ref="CF3:CG4"/>
    <mergeCell ref="CH3:CI4"/>
    <mergeCell ref="CJ3:CJ7"/>
    <mergeCell ref="CK3:CK7"/>
    <mergeCell ref="CL3:CL7"/>
    <mergeCell ref="CM3:CM7"/>
    <mergeCell ref="CN3:CN7"/>
    <mergeCell ref="CO3:CP4"/>
    <mergeCell ref="CQ3:CR4"/>
    <mergeCell ref="CS3:CT4"/>
    <mergeCell ref="CU3:CV4"/>
    <mergeCell ref="CW3:CX4"/>
    <mergeCell ref="CY3:CY7"/>
    <mergeCell ref="CZ3:CZ7"/>
    <mergeCell ref="DA3:DA7"/>
    <mergeCell ref="DB3:DB7"/>
    <mergeCell ref="DC3:DC7"/>
    <mergeCell ref="DD3:DE4"/>
    <mergeCell ref="DF3:DG4"/>
    <mergeCell ref="DH3:DI4"/>
    <mergeCell ref="DJ3:DK4"/>
    <mergeCell ref="DL3:DL7"/>
    <mergeCell ref="DM3:DM7"/>
    <mergeCell ref="DN3:DN7"/>
    <mergeCell ref="DO3:DO7"/>
    <mergeCell ref="DP3:DP7"/>
    <mergeCell ref="DQ3:DR4"/>
    <mergeCell ref="DS3:DT4"/>
    <mergeCell ref="DU3:DV4"/>
    <mergeCell ref="DW3:DX4"/>
    <mergeCell ref="DY3:DZ4"/>
    <mergeCell ref="EA3:EA7"/>
    <mergeCell ref="EB3:EB7"/>
    <mergeCell ref="EC3:EC7"/>
    <mergeCell ref="ED3:ED7"/>
    <mergeCell ref="EE3:EE7"/>
    <mergeCell ref="EF3:EF7"/>
    <mergeCell ref="EG3:EG7"/>
    <mergeCell ref="EH3:EI4"/>
    <mergeCell ref="EJ3:EK4"/>
    <mergeCell ref="EL3:EM4"/>
    <mergeCell ref="EN3:EO4"/>
    <mergeCell ref="EP3:EQ4"/>
    <mergeCell ref="ER3:ER7"/>
    <mergeCell ref="ES3:ES7"/>
    <mergeCell ref="ET3:ET7"/>
    <mergeCell ref="EU3:EU7"/>
    <mergeCell ref="EV3:EV7"/>
    <mergeCell ref="EW3:EW7"/>
    <mergeCell ref="EX3:EX7"/>
    <mergeCell ref="EY3:EZ4"/>
    <mergeCell ref="FA3:FB4"/>
    <mergeCell ref="FC3:FD4"/>
    <mergeCell ref="FE3:FF4"/>
    <mergeCell ref="FG3:FH4"/>
    <mergeCell ref="FI3:FI7"/>
    <mergeCell ref="FJ3:FJ7"/>
    <mergeCell ref="FK3:FK7"/>
    <mergeCell ref="FL3:FL7"/>
    <mergeCell ref="FM3:FM7"/>
    <mergeCell ref="FN3:FN7"/>
    <mergeCell ref="FO3:FO7"/>
    <mergeCell ref="FP3:FQ4"/>
    <mergeCell ref="FR3:FS4"/>
    <mergeCell ref="FT3:FU4"/>
    <mergeCell ref="FV3:FW4"/>
    <mergeCell ref="FX3:FY4"/>
    <mergeCell ref="FZ3:FZ7"/>
    <mergeCell ref="GA3:GA7"/>
    <mergeCell ref="GB3:GB7"/>
    <mergeCell ref="GC3:GC7"/>
    <mergeCell ref="GD3:GD7"/>
    <mergeCell ref="GE3:GE7"/>
    <mergeCell ref="GF3:GF7"/>
    <mergeCell ref="GG3:GH4"/>
    <mergeCell ref="GI3:GJ4"/>
    <mergeCell ref="GK3:GL4"/>
    <mergeCell ref="GM3:GN4"/>
    <mergeCell ref="GO3:GP4"/>
    <mergeCell ref="GQ3:GQ7"/>
    <mergeCell ref="GR3:GR7"/>
    <mergeCell ref="GS3:GS7"/>
    <mergeCell ref="GT3:GT7"/>
    <mergeCell ref="GU3:GU7"/>
    <mergeCell ref="GV3:GV7"/>
    <mergeCell ref="GW3:GW7"/>
    <mergeCell ref="GX3:GX7"/>
    <mergeCell ref="GY3:GY7"/>
    <mergeCell ref="GZ3:GZ7"/>
    <mergeCell ref="HA3:HA7"/>
    <mergeCell ref="HB3:HB7"/>
    <mergeCell ref="HC3:HC7"/>
    <mergeCell ref="D5:D7"/>
    <mergeCell ref="E5:E7"/>
    <mergeCell ref="G5:H5"/>
    <mergeCell ref="I5:J5"/>
    <mergeCell ref="K5:L5"/>
    <mergeCell ref="M5:N5"/>
    <mergeCell ref="O5:P5"/>
    <mergeCell ref="Q5:R5"/>
    <mergeCell ref="Y5:Z5"/>
    <mergeCell ref="AA5:AB5"/>
    <mergeCell ref="AC5:AD5"/>
    <mergeCell ref="AE5:AF5"/>
    <mergeCell ref="AG5:AH5"/>
    <mergeCell ref="AP5:AQ5"/>
    <mergeCell ref="AR5:AS5"/>
    <mergeCell ref="AT5:AU5"/>
    <mergeCell ref="AV5:AW5"/>
    <mergeCell ref="AX5:AY5"/>
    <mergeCell ref="AZ5:BA5"/>
    <mergeCell ref="BI5:BJ5"/>
    <mergeCell ref="BK5:BL5"/>
    <mergeCell ref="BM5:BN5"/>
    <mergeCell ref="BO5:BP5"/>
    <mergeCell ref="BQ5:BR5"/>
    <mergeCell ref="BX5:BY5"/>
    <mergeCell ref="BZ5:CA5"/>
    <mergeCell ref="CB5:CC5"/>
    <mergeCell ref="CD5:CE5"/>
    <mergeCell ref="CF5:CG5"/>
    <mergeCell ref="CH5:CI5"/>
    <mergeCell ref="CO5:CP5"/>
    <mergeCell ref="CQ5:CR5"/>
    <mergeCell ref="CS5:CT5"/>
    <mergeCell ref="CU5:CV5"/>
    <mergeCell ref="CW5:CX5"/>
    <mergeCell ref="DD5:DE5"/>
    <mergeCell ref="DF5:DG5"/>
    <mergeCell ref="DH5:DI5"/>
    <mergeCell ref="DJ5:DK5"/>
    <mergeCell ref="DQ5:DR5"/>
    <mergeCell ref="DS5:DT5"/>
    <mergeCell ref="DU5:DV5"/>
    <mergeCell ref="DW5:DX5"/>
    <mergeCell ref="DY5:DZ5"/>
    <mergeCell ref="EH5:EI5"/>
    <mergeCell ref="EJ5:EK5"/>
    <mergeCell ref="EL5:EM5"/>
    <mergeCell ref="EN5:EO5"/>
    <mergeCell ref="EP5:EQ5"/>
    <mergeCell ref="EY5:EZ5"/>
    <mergeCell ref="FA5:FB5"/>
    <mergeCell ref="FC5:FD5"/>
    <mergeCell ref="FE5:FF5"/>
    <mergeCell ref="FG5:FH5"/>
    <mergeCell ref="FP5:FQ5"/>
    <mergeCell ref="FR5:FS5"/>
    <mergeCell ref="FT5:FU5"/>
    <mergeCell ref="FV5:FW5"/>
    <mergeCell ref="FX5:FY5"/>
    <mergeCell ref="GG5:GH5"/>
    <mergeCell ref="GI5:GJ5"/>
    <mergeCell ref="GK5:GL5"/>
    <mergeCell ref="GM5:GN5"/>
    <mergeCell ref="GO5:GP5"/>
    <mergeCell ref="G6:H6"/>
    <mergeCell ref="I6:J6"/>
    <mergeCell ref="K6:L6"/>
    <mergeCell ref="M6:N6"/>
    <mergeCell ref="O6:P6"/>
    <mergeCell ref="Q6:R6"/>
    <mergeCell ref="Y6:Z6"/>
    <mergeCell ref="AA6:AB6"/>
    <mergeCell ref="AC6:AD6"/>
    <mergeCell ref="AE6:AF6"/>
    <mergeCell ref="AG6:AH6"/>
    <mergeCell ref="AP6:AQ6"/>
    <mergeCell ref="AR6:AS6"/>
    <mergeCell ref="AT6:AU6"/>
    <mergeCell ref="AV6:AW6"/>
    <mergeCell ref="AX6:AY6"/>
    <mergeCell ref="AZ6:BA6"/>
    <mergeCell ref="BI6:BJ6"/>
    <mergeCell ref="BK6:BL6"/>
    <mergeCell ref="BM6:BN6"/>
    <mergeCell ref="BO6:BP6"/>
    <mergeCell ref="BQ6:BR6"/>
    <mergeCell ref="BX6:BY6"/>
    <mergeCell ref="BZ6:CA6"/>
    <mergeCell ref="CB6:CC6"/>
    <mergeCell ref="CD6:CE6"/>
    <mergeCell ref="CF6:CG6"/>
    <mergeCell ref="CH6:CI6"/>
    <mergeCell ref="CO6:CP6"/>
    <mergeCell ref="CQ6:CR6"/>
    <mergeCell ref="CS6:CT6"/>
    <mergeCell ref="CU6:CV6"/>
    <mergeCell ref="CW6:CX6"/>
    <mergeCell ref="DD6:DE6"/>
    <mergeCell ref="DF6:DG6"/>
    <mergeCell ref="DH6:DI6"/>
    <mergeCell ref="DJ6:DK6"/>
    <mergeCell ref="DQ6:DR6"/>
    <mergeCell ref="DS6:DT6"/>
    <mergeCell ref="DU6:DV6"/>
    <mergeCell ref="DW6:DX6"/>
    <mergeCell ref="DY6:DZ6"/>
    <mergeCell ref="EH6:EI6"/>
    <mergeCell ref="EJ6:EK6"/>
    <mergeCell ref="EL6:EM6"/>
    <mergeCell ref="EN6:EO6"/>
    <mergeCell ref="EP6:EQ6"/>
    <mergeCell ref="EY6:EZ6"/>
    <mergeCell ref="FA6:FB6"/>
    <mergeCell ref="FC6:FD6"/>
    <mergeCell ref="FE6:FF6"/>
    <mergeCell ref="FG6:FH6"/>
    <mergeCell ref="FP6:FQ6"/>
    <mergeCell ref="FR6:FS6"/>
    <mergeCell ref="FT6:FU6"/>
    <mergeCell ref="FV6:FW6"/>
    <mergeCell ref="FX6:FY6"/>
    <mergeCell ref="GG6:GH6"/>
    <mergeCell ref="GI6:GJ6"/>
    <mergeCell ref="GK6:GL6"/>
    <mergeCell ref="GM6:GN6"/>
    <mergeCell ref="GO6:GP6"/>
    <mergeCell ref="HC77:HF77"/>
  </mergeCells>
  <printOptions headings="false" gridLines="false" gridLinesSet="true" horizontalCentered="false" verticalCentered="false"/>
  <pageMargins left="0.484722222222222" right="0.240277777777778" top="0.790277777777778" bottom="1" header="0.511805555555555" footer="0.511805555555555"/>
  <pageSetup paperSize="9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2007-12-04T19:27:30Z</dcterms:created>
  <dc:creator>Zia-ur-Rehman</dc:creator>
  <dc:description/>
  <dc:language>en-US</dc:language>
  <cp:lastModifiedBy>Khan</cp:lastModifiedBy>
  <cp:lastPrinted>2016-04-06T09:48:52Z</cp:lastPrinted>
  <dcterms:modified xsi:type="dcterms:W3CDTF">2019-11-01T14:28:01Z</dcterms:modified>
  <cp:revision>0</cp:revision>
  <dc:subject/>
  <dc:title/>
</cp:coreProperties>
</file>