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edogun/Desktop/"/>
    </mc:Choice>
  </mc:AlternateContent>
  <xr:revisionPtr revIDLastSave="0" documentId="13_ncr:1_{44A37E74-C4A1-E146-80F0-D6E520E3A212}" xr6:coauthVersionLast="47" xr6:coauthVersionMax="47" xr10:uidLastSave="{00000000-0000-0000-0000-000000000000}"/>
  <bookViews>
    <workbookView xWindow="1180" yWindow="1000" windowWidth="27240" windowHeight="16440" xr2:uid="{C8093141-1789-684E-934B-EC107A6573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W19" i="1" s="1"/>
  <c r="S19" i="1"/>
  <c r="T19" i="1" s="1"/>
  <c r="O19" i="1"/>
  <c r="J19" i="1"/>
  <c r="L19" i="1" s="1"/>
  <c r="U18" i="1"/>
  <c r="W18" i="1" s="1"/>
  <c r="S18" i="1"/>
  <c r="T18" i="1" s="1"/>
  <c r="O18" i="1"/>
  <c r="J18" i="1"/>
  <c r="R18" i="1" s="1"/>
  <c r="W17" i="1"/>
  <c r="U17" i="1"/>
  <c r="V17" i="1" s="1"/>
  <c r="S17" i="1"/>
  <c r="T17" i="1" s="1"/>
  <c r="O17" i="1"/>
  <c r="J17" i="1"/>
  <c r="R17" i="1" s="1"/>
  <c r="U16" i="1"/>
  <c r="V16" i="1" s="1"/>
  <c r="S16" i="1"/>
  <c r="T16" i="1" s="1"/>
  <c r="R16" i="1"/>
  <c r="O16" i="1"/>
  <c r="X16" i="1" s="1"/>
  <c r="L16" i="1"/>
  <c r="V15" i="1"/>
  <c r="U15" i="1"/>
  <c r="W15" i="1" s="1"/>
  <c r="T15" i="1"/>
  <c r="S15" i="1"/>
  <c r="R15" i="1"/>
  <c r="O15" i="1"/>
  <c r="L15" i="1"/>
  <c r="X15" i="1" s="1"/>
  <c r="J15" i="1"/>
  <c r="V14" i="1"/>
  <c r="U14" i="1"/>
  <c r="W14" i="1" s="1"/>
  <c r="T14" i="1"/>
  <c r="S14" i="1"/>
  <c r="O14" i="1"/>
  <c r="L14" i="1"/>
  <c r="X14" i="1" s="1"/>
  <c r="J14" i="1"/>
  <c r="R14" i="1" s="1"/>
  <c r="V13" i="1"/>
  <c r="U13" i="1"/>
  <c r="W13" i="1" s="1"/>
  <c r="S13" i="1"/>
  <c r="R13" i="1"/>
  <c r="O13" i="1"/>
  <c r="L13" i="1"/>
  <c r="X13" i="1" s="1"/>
  <c r="J13" i="1"/>
  <c r="T13" i="1" s="1"/>
  <c r="X12" i="1"/>
  <c r="U12" i="1"/>
  <c r="W12" i="1" s="1"/>
  <c r="S12" i="1"/>
  <c r="O12" i="1"/>
  <c r="J12" i="1"/>
  <c r="T12" i="1" s="1"/>
  <c r="U11" i="1"/>
  <c r="V11" i="1" s="1"/>
  <c r="S11" i="1"/>
  <c r="T11" i="1" s="1"/>
  <c r="O11" i="1"/>
  <c r="J11" i="1"/>
  <c r="R11" i="1" s="1"/>
  <c r="U10" i="1"/>
  <c r="W10" i="1" s="1"/>
  <c r="S10" i="1"/>
  <c r="T10" i="1" s="1"/>
  <c r="O10" i="1"/>
  <c r="X10" i="1" s="1"/>
  <c r="J10" i="1"/>
  <c r="L10" i="1" s="1"/>
  <c r="U9" i="1"/>
  <c r="W9" i="1" s="1"/>
  <c r="S9" i="1"/>
  <c r="T9" i="1" s="1"/>
  <c r="O9" i="1"/>
  <c r="J9" i="1"/>
  <c r="R9" i="1" s="1"/>
  <c r="W8" i="1"/>
  <c r="U8" i="1"/>
  <c r="V8" i="1" s="1"/>
  <c r="S8" i="1"/>
  <c r="T8" i="1" s="1"/>
  <c r="O8" i="1"/>
  <c r="J8" i="1"/>
  <c r="R8" i="1" s="1"/>
  <c r="U7" i="1"/>
  <c r="V7" i="1" s="1"/>
  <c r="S7" i="1"/>
  <c r="T7" i="1" s="1"/>
  <c r="O7" i="1"/>
  <c r="J7" i="1"/>
  <c r="R7" i="1" s="1"/>
  <c r="W6" i="1"/>
  <c r="U6" i="1"/>
  <c r="V6" i="1" s="1"/>
  <c r="S6" i="1"/>
  <c r="T6" i="1" s="1"/>
  <c r="O6" i="1"/>
  <c r="J6" i="1"/>
  <c r="L6" i="1" s="1"/>
  <c r="U5" i="1"/>
  <c r="W5" i="1" s="1"/>
  <c r="S5" i="1"/>
  <c r="T5" i="1" s="1"/>
  <c r="O5" i="1"/>
  <c r="J5" i="1"/>
  <c r="R5" i="1" s="1"/>
  <c r="W4" i="1"/>
  <c r="U4" i="1"/>
  <c r="V4" i="1" s="1"/>
  <c r="S4" i="1"/>
  <c r="T4" i="1" s="1"/>
  <c r="O4" i="1"/>
  <c r="J4" i="1"/>
  <c r="R4" i="1" s="1"/>
  <c r="U3" i="1"/>
  <c r="V3" i="1" s="1"/>
  <c r="S3" i="1"/>
  <c r="T3" i="1" s="1"/>
  <c r="O3" i="1"/>
  <c r="J3" i="1"/>
  <c r="R3" i="1" s="1"/>
  <c r="W2" i="1"/>
  <c r="U2" i="1"/>
  <c r="V2" i="1" s="1"/>
  <c r="S2" i="1"/>
  <c r="T2" i="1" s="1"/>
  <c r="O2" i="1"/>
  <c r="J2" i="1"/>
  <c r="L2" i="1" s="1"/>
  <c r="X2" i="1" l="1"/>
  <c r="X6" i="1"/>
  <c r="X8" i="1"/>
  <c r="X18" i="1"/>
  <c r="X19" i="1"/>
  <c r="W3" i="1"/>
  <c r="W7" i="1"/>
  <c r="W11" i="1"/>
  <c r="V12" i="1"/>
  <c r="W16" i="1"/>
  <c r="R2" i="1"/>
  <c r="L3" i="1"/>
  <c r="X3" i="1" s="1"/>
  <c r="R6" i="1"/>
  <c r="L7" i="1"/>
  <c r="X7" i="1" s="1"/>
  <c r="R10" i="1"/>
  <c r="L11" i="1"/>
  <c r="X11" i="1" s="1"/>
  <c r="R19" i="1"/>
  <c r="L4" i="1"/>
  <c r="X4" i="1" s="1"/>
  <c r="V5" i="1"/>
  <c r="L8" i="1"/>
  <c r="V9" i="1"/>
  <c r="L17" i="1"/>
  <c r="X17" i="1" s="1"/>
  <c r="V18" i="1"/>
  <c r="R12" i="1"/>
  <c r="L5" i="1"/>
  <c r="X5" i="1" s="1"/>
  <c r="L9" i="1"/>
  <c r="X9" i="1" s="1"/>
  <c r="V10" i="1"/>
  <c r="L18" i="1"/>
  <c r="V19" i="1"/>
</calcChain>
</file>

<file path=xl/sharedStrings.xml><?xml version="1.0" encoding="utf-8"?>
<sst xmlns="http://schemas.openxmlformats.org/spreadsheetml/2006/main" count="101" uniqueCount="60">
  <si>
    <t>Month</t>
  </si>
  <si>
    <t>State</t>
  </si>
  <si>
    <t>Supplier</t>
  </si>
  <si>
    <t>Item</t>
  </si>
  <si>
    <t>Unit rate</t>
  </si>
  <si>
    <t>Vol disc</t>
  </si>
  <si>
    <t>Add 1</t>
  </si>
  <si>
    <t>Add 2</t>
  </si>
  <si>
    <t>Ag disc</t>
  </si>
  <si>
    <t>Final Planned rate (vated)</t>
  </si>
  <si>
    <t>Plannet Units</t>
  </si>
  <si>
    <t>Planned Amount (vated)</t>
  </si>
  <si>
    <t xml:space="preserve"> Invoiced Units</t>
  </si>
  <si>
    <t>Invoiced Unit rate (vated)</t>
  </si>
  <si>
    <t>Inv Amount (vated)</t>
  </si>
  <si>
    <t>Invoice No</t>
  </si>
  <si>
    <t>Received Units</t>
  </si>
  <si>
    <t>Received Units Amount (vated)</t>
  </si>
  <si>
    <t>Bonus Units</t>
  </si>
  <si>
    <t>Bonus Units Amount (Vated)</t>
  </si>
  <si>
    <t>Units Payable</t>
  </si>
  <si>
    <t>Actual payable amount (₦)</t>
  </si>
  <si>
    <t>Compliance</t>
  </si>
  <si>
    <t>Debit Note</t>
  </si>
  <si>
    <t>REMARKS</t>
  </si>
  <si>
    <t>March'24</t>
  </si>
  <si>
    <t>IBADAN</t>
  </si>
  <si>
    <t>Splendex</t>
  </si>
  <si>
    <t>Anesthesia machines</t>
  </si>
  <si>
    <t>Bron-Di</t>
  </si>
  <si>
    <t>ECG Machine</t>
  </si>
  <si>
    <t>OSUN</t>
  </si>
  <si>
    <t>Relevex</t>
  </si>
  <si>
    <t>Defibrillator</t>
  </si>
  <si>
    <t>BENIN</t>
  </si>
  <si>
    <t>Barometer</t>
  </si>
  <si>
    <t>Wheelchair</t>
  </si>
  <si>
    <t>PORTHARCOURT</t>
  </si>
  <si>
    <t>Medcare Xplus</t>
  </si>
  <si>
    <t>Gurney</t>
  </si>
  <si>
    <t>DELTA</t>
  </si>
  <si>
    <t>Helio</t>
  </si>
  <si>
    <t>CT Scan</t>
  </si>
  <si>
    <t>UYO</t>
  </si>
  <si>
    <t xml:space="preserve">Comfort </t>
  </si>
  <si>
    <t>ICU Beds</t>
  </si>
  <si>
    <t>CDI/100</t>
  </si>
  <si>
    <t>OWERRI</t>
  </si>
  <si>
    <t xml:space="preserve">Orient </t>
  </si>
  <si>
    <t>Surgical Microscopes</t>
  </si>
  <si>
    <t>KADUNA</t>
  </si>
  <si>
    <t>Capital</t>
  </si>
  <si>
    <t>Operation Table</t>
  </si>
  <si>
    <t>SOKOTO</t>
  </si>
  <si>
    <t xml:space="preserve">Rima </t>
  </si>
  <si>
    <t>Operation Lamps</t>
  </si>
  <si>
    <t>BAUCHI</t>
  </si>
  <si>
    <t>Medi-Ward</t>
  </si>
  <si>
    <t>Oxygen Concetrators</t>
  </si>
  <si>
    <t>MEDI 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</si>
</sst>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0" xfId="0" applyFont="1" applyAlignment="1">
      <alignment horizontal="left" wrapText="1"/>
    </xf>
    <xf numFmtId="165" fontId="2" fillId="0" borderId="0" xfId="1" applyNumberFormat="1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209B-6127-4642-9D97-5B299EC523DB}">
  <dimension ref="A1:Y19"/>
  <sheetViews>
    <sheetView tabSelected="1" workbookViewId="0">
      <selection activeCell="A2" sqref="A2:X19"/>
    </sheetView>
  </sheetViews>
  <sheetFormatPr baseColWidth="10" defaultRowHeight="16" x14ac:dyDescent="0.2"/>
  <cols>
    <col min="2" max="2" width="15" bestFit="1" customWidth="1"/>
    <col min="3" max="3" width="13.1640625" bestFit="1" customWidth="1"/>
    <col min="4" max="4" width="18.6640625" bestFit="1" customWidth="1"/>
    <col min="10" max="10" width="12.1640625" bestFit="1" customWidth="1"/>
    <col min="12" max="12" width="13.1640625" bestFit="1" customWidth="1"/>
    <col min="14" max="14" width="12.1640625" bestFit="1" customWidth="1"/>
    <col min="18" max="18" width="13.1640625" bestFit="1" customWidth="1"/>
    <col min="20" max="20" width="13.5" bestFit="1" customWidth="1"/>
    <col min="22" max="22" width="12.83203125" bestFit="1" customWidth="1"/>
  </cols>
  <sheetData>
    <row r="1" spans="1:25" s="6" customFormat="1" ht="4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5" t="s">
        <v>23</v>
      </c>
      <c r="Y1" s="4" t="s">
        <v>24</v>
      </c>
    </row>
    <row r="2" spans="1:25" ht="15" x14ac:dyDescent="0.2">
      <c r="A2" t="s">
        <v>25</v>
      </c>
      <c r="B2" t="s">
        <v>26</v>
      </c>
      <c r="C2" t="s">
        <v>27</v>
      </c>
      <c r="D2" t="s">
        <v>28</v>
      </c>
      <c r="E2">
        <v>14500</v>
      </c>
      <c r="F2">
        <v>0.35</v>
      </c>
      <c r="G2">
        <v>0</v>
      </c>
      <c r="H2">
        <v>0</v>
      </c>
      <c r="I2">
        <v>0.15</v>
      </c>
      <c r="J2">
        <f t="shared" ref="J2:J19" si="0">(E2*(1-F2)*(1-G2)*(1-H2)*(1-I2))*1.05</f>
        <v>8411.8125</v>
      </c>
      <c r="K2">
        <v>16</v>
      </c>
      <c r="L2">
        <f t="shared" ref="L2:L19" si="1">J2*K2</f>
        <v>134589</v>
      </c>
      <c r="M2">
        <v>16</v>
      </c>
      <c r="N2">
        <v>8411.8125</v>
      </c>
      <c r="O2" s="1">
        <f t="shared" ref="O2:O19" si="2">M2*N2</f>
        <v>134589</v>
      </c>
      <c r="P2" s="2">
        <v>1063</v>
      </c>
      <c r="Q2">
        <v>22</v>
      </c>
      <c r="R2" s="1">
        <f t="shared" ref="R2:R19" si="3">Q2*J2</f>
        <v>185059.875</v>
      </c>
      <c r="S2">
        <f>Q2-M2</f>
        <v>6</v>
      </c>
      <c r="T2">
        <f t="shared" ref="T2:T19" si="4">S2*J2</f>
        <v>50470.875</v>
      </c>
      <c r="U2">
        <f>MIN(K2,Q2)</f>
        <v>16</v>
      </c>
      <c r="V2" s="1">
        <f>U2*J2</f>
        <v>134589</v>
      </c>
      <c r="W2" s="3">
        <f>U2/M2</f>
        <v>1</v>
      </c>
      <c r="X2" s="1">
        <f>O2-L2</f>
        <v>0</v>
      </c>
    </row>
    <row r="3" spans="1:25" ht="15" x14ac:dyDescent="0.2">
      <c r="A3" t="s">
        <v>25</v>
      </c>
      <c r="B3" t="s">
        <v>26</v>
      </c>
      <c r="C3" t="s">
        <v>27</v>
      </c>
      <c r="D3" t="s">
        <v>28</v>
      </c>
      <c r="E3">
        <v>10500</v>
      </c>
      <c r="F3">
        <v>0.35</v>
      </c>
      <c r="G3">
        <v>0</v>
      </c>
      <c r="H3">
        <v>0</v>
      </c>
      <c r="I3">
        <v>0.15</v>
      </c>
      <c r="J3">
        <f t="shared" si="0"/>
        <v>6091.3125</v>
      </c>
      <c r="K3">
        <v>8</v>
      </c>
      <c r="L3">
        <f t="shared" si="1"/>
        <v>48730.5</v>
      </c>
      <c r="M3">
        <v>12</v>
      </c>
      <c r="N3">
        <v>9000</v>
      </c>
      <c r="O3" s="1">
        <f t="shared" si="2"/>
        <v>108000</v>
      </c>
      <c r="P3" s="2">
        <v>1061</v>
      </c>
      <c r="Q3">
        <v>8</v>
      </c>
      <c r="R3" s="1">
        <f>Q3*J3</f>
        <v>48730.5</v>
      </c>
      <c r="S3">
        <f t="shared" ref="S3:S13" si="5">Q3-M3</f>
        <v>-4</v>
      </c>
      <c r="T3">
        <f t="shared" si="4"/>
        <v>-24365.25</v>
      </c>
      <c r="U3">
        <f t="shared" ref="U3:U19" si="6">MIN(K3,Q3)</f>
        <v>8</v>
      </c>
      <c r="V3" s="1">
        <f t="shared" ref="V3:V19" si="7">U3*J3</f>
        <v>48730.5</v>
      </c>
      <c r="W3" s="3">
        <f t="shared" ref="W3:W19" si="8">U3/M3</f>
        <v>0.66666666666666663</v>
      </c>
      <c r="X3" s="1">
        <f t="shared" ref="X3:X19" si="9">O3-L3</f>
        <v>59269.5</v>
      </c>
    </row>
    <row r="4" spans="1:25" ht="15" x14ac:dyDescent="0.2">
      <c r="A4" t="s">
        <v>25</v>
      </c>
      <c r="B4" t="s">
        <v>26</v>
      </c>
      <c r="C4" t="s">
        <v>29</v>
      </c>
      <c r="D4" t="s">
        <v>30</v>
      </c>
      <c r="E4">
        <v>4200</v>
      </c>
      <c r="F4">
        <v>0.3</v>
      </c>
      <c r="G4">
        <v>0</v>
      </c>
      <c r="H4">
        <v>0</v>
      </c>
      <c r="I4">
        <v>0.15</v>
      </c>
      <c r="J4">
        <f t="shared" si="0"/>
        <v>2623.9500000000003</v>
      </c>
      <c r="K4">
        <v>100</v>
      </c>
      <c r="L4">
        <f t="shared" si="1"/>
        <v>262395</v>
      </c>
      <c r="M4">
        <v>100</v>
      </c>
      <c r="N4">
        <v>2623.9500000000003</v>
      </c>
      <c r="O4" s="1">
        <f t="shared" si="2"/>
        <v>262395</v>
      </c>
      <c r="P4" s="2">
        <v>3924</v>
      </c>
      <c r="Q4">
        <v>210</v>
      </c>
      <c r="R4" s="1">
        <f t="shared" si="3"/>
        <v>551029.5</v>
      </c>
      <c r="S4">
        <f t="shared" si="5"/>
        <v>110</v>
      </c>
      <c r="T4">
        <f t="shared" si="4"/>
        <v>288634.50000000006</v>
      </c>
      <c r="U4">
        <f t="shared" si="6"/>
        <v>100</v>
      </c>
      <c r="V4" s="1">
        <f t="shared" si="7"/>
        <v>262395</v>
      </c>
      <c r="W4" s="3">
        <f t="shared" si="8"/>
        <v>1</v>
      </c>
      <c r="X4" s="1">
        <f t="shared" si="9"/>
        <v>0</v>
      </c>
    </row>
    <row r="5" spans="1:25" ht="15" x14ac:dyDescent="0.2">
      <c r="A5" t="s">
        <v>25</v>
      </c>
      <c r="B5" t="s">
        <v>26</v>
      </c>
      <c r="C5" t="s">
        <v>29</v>
      </c>
      <c r="D5" t="s">
        <v>30</v>
      </c>
      <c r="E5">
        <v>11450</v>
      </c>
      <c r="F5">
        <v>0.35</v>
      </c>
      <c r="G5">
        <v>0</v>
      </c>
      <c r="H5">
        <v>0</v>
      </c>
      <c r="I5">
        <v>0.15</v>
      </c>
      <c r="J5">
        <f t="shared" si="0"/>
        <v>6642.4312500000005</v>
      </c>
      <c r="K5">
        <v>24</v>
      </c>
      <c r="L5">
        <f t="shared" si="1"/>
        <v>159418.35</v>
      </c>
      <c r="M5">
        <v>24</v>
      </c>
      <c r="N5">
        <v>6642.4312500000005</v>
      </c>
      <c r="O5" s="1">
        <f t="shared" si="2"/>
        <v>159418.35</v>
      </c>
      <c r="P5" s="2">
        <v>53</v>
      </c>
      <c r="Q5">
        <v>47</v>
      </c>
      <c r="R5" s="1">
        <f t="shared" si="3"/>
        <v>312194.26875000005</v>
      </c>
      <c r="S5">
        <f t="shared" si="5"/>
        <v>23</v>
      </c>
      <c r="T5">
        <f t="shared" si="4"/>
        <v>152775.91875000001</v>
      </c>
      <c r="U5">
        <f t="shared" si="6"/>
        <v>24</v>
      </c>
      <c r="V5" s="1">
        <f t="shared" si="7"/>
        <v>159418.35</v>
      </c>
      <c r="W5" s="3">
        <f t="shared" si="8"/>
        <v>1</v>
      </c>
      <c r="X5" s="1">
        <f t="shared" si="9"/>
        <v>0</v>
      </c>
    </row>
    <row r="6" spans="1:25" ht="15" x14ac:dyDescent="0.2">
      <c r="A6" t="s">
        <v>25</v>
      </c>
      <c r="B6" t="s">
        <v>31</v>
      </c>
      <c r="C6" t="s">
        <v>32</v>
      </c>
      <c r="D6" t="s">
        <v>33</v>
      </c>
      <c r="E6">
        <v>5500</v>
      </c>
      <c r="F6">
        <v>0.3</v>
      </c>
      <c r="G6">
        <v>0</v>
      </c>
      <c r="H6">
        <v>0</v>
      </c>
      <c r="I6">
        <v>0.15</v>
      </c>
      <c r="J6">
        <f t="shared" si="0"/>
        <v>3436.1249999999995</v>
      </c>
      <c r="K6">
        <v>100</v>
      </c>
      <c r="L6">
        <f t="shared" si="1"/>
        <v>343612.49999999994</v>
      </c>
      <c r="M6">
        <v>100</v>
      </c>
      <c r="N6">
        <v>7200</v>
      </c>
      <c r="O6" s="1">
        <f t="shared" si="2"/>
        <v>720000</v>
      </c>
      <c r="P6" s="2">
        <v>428</v>
      </c>
      <c r="Q6">
        <v>75</v>
      </c>
      <c r="R6" s="1">
        <f t="shared" si="3"/>
        <v>257709.37499999997</v>
      </c>
      <c r="S6">
        <f t="shared" si="5"/>
        <v>-25</v>
      </c>
      <c r="T6">
        <f t="shared" si="4"/>
        <v>-85903.124999999985</v>
      </c>
      <c r="U6">
        <f t="shared" si="6"/>
        <v>75</v>
      </c>
      <c r="V6" s="1">
        <f t="shared" si="7"/>
        <v>257709.37499999997</v>
      </c>
      <c r="W6" s="3">
        <f t="shared" si="8"/>
        <v>0.75</v>
      </c>
      <c r="X6" s="1">
        <f t="shared" si="9"/>
        <v>376387.50000000006</v>
      </c>
    </row>
    <row r="7" spans="1:25" ht="15" x14ac:dyDescent="0.2">
      <c r="A7" t="s">
        <v>25</v>
      </c>
      <c r="B7" t="s">
        <v>31</v>
      </c>
      <c r="C7" t="s">
        <v>32</v>
      </c>
      <c r="D7" t="s">
        <v>33</v>
      </c>
      <c r="E7">
        <v>5500</v>
      </c>
      <c r="F7">
        <v>0.3</v>
      </c>
      <c r="G7">
        <v>0</v>
      </c>
      <c r="H7">
        <v>0</v>
      </c>
      <c r="I7">
        <v>0.15</v>
      </c>
      <c r="J7">
        <f t="shared" si="0"/>
        <v>3436.1249999999995</v>
      </c>
      <c r="K7">
        <v>85</v>
      </c>
      <c r="L7">
        <f t="shared" si="1"/>
        <v>292070.62499999994</v>
      </c>
      <c r="M7">
        <v>85</v>
      </c>
      <c r="N7">
        <v>2400</v>
      </c>
      <c r="O7" s="1">
        <f t="shared" si="2"/>
        <v>204000</v>
      </c>
      <c r="P7" s="2">
        <v>428</v>
      </c>
      <c r="Q7">
        <v>85</v>
      </c>
      <c r="R7" s="1">
        <f t="shared" si="3"/>
        <v>292070.62499999994</v>
      </c>
      <c r="S7">
        <f t="shared" si="5"/>
        <v>0</v>
      </c>
      <c r="T7">
        <f t="shared" si="4"/>
        <v>0</v>
      </c>
      <c r="U7">
        <f t="shared" si="6"/>
        <v>85</v>
      </c>
      <c r="V7" s="1">
        <f t="shared" si="7"/>
        <v>292070.62499999994</v>
      </c>
      <c r="W7" s="3">
        <f t="shared" si="8"/>
        <v>1</v>
      </c>
      <c r="X7" s="1">
        <f t="shared" si="9"/>
        <v>-88070.624999999942</v>
      </c>
    </row>
    <row r="8" spans="1:25" ht="15" x14ac:dyDescent="0.2">
      <c r="A8" t="s">
        <v>25</v>
      </c>
      <c r="B8" t="s">
        <v>34</v>
      </c>
      <c r="C8" t="s">
        <v>35</v>
      </c>
      <c r="D8" t="s">
        <v>36</v>
      </c>
      <c r="E8">
        <v>11450</v>
      </c>
      <c r="F8">
        <v>0.35</v>
      </c>
      <c r="G8">
        <v>0</v>
      </c>
      <c r="H8">
        <v>0</v>
      </c>
      <c r="I8">
        <v>0.15</v>
      </c>
      <c r="J8">
        <f t="shared" si="0"/>
        <v>6642.4312500000005</v>
      </c>
      <c r="K8">
        <v>27</v>
      </c>
      <c r="L8">
        <f t="shared" si="1"/>
        <v>179345.64375000002</v>
      </c>
      <c r="M8">
        <v>27</v>
      </c>
      <c r="N8">
        <v>6642.4312500000005</v>
      </c>
      <c r="O8" s="1">
        <f t="shared" si="2"/>
        <v>179345.64375000002</v>
      </c>
      <c r="P8" s="2">
        <v>55</v>
      </c>
      <c r="Q8">
        <v>44</v>
      </c>
      <c r="R8" s="1">
        <f t="shared" si="3"/>
        <v>292266.97500000003</v>
      </c>
      <c r="S8">
        <f t="shared" si="5"/>
        <v>17</v>
      </c>
      <c r="T8">
        <f t="shared" si="4"/>
        <v>112921.33125</v>
      </c>
      <c r="U8">
        <f t="shared" si="6"/>
        <v>27</v>
      </c>
      <c r="V8" s="1">
        <f t="shared" si="7"/>
        <v>179345.64375000002</v>
      </c>
      <c r="W8" s="3">
        <f t="shared" si="8"/>
        <v>1</v>
      </c>
      <c r="X8" s="1">
        <f t="shared" si="9"/>
        <v>0</v>
      </c>
    </row>
    <row r="9" spans="1:25" ht="15" x14ac:dyDescent="0.2">
      <c r="A9" t="s">
        <v>25</v>
      </c>
      <c r="B9" t="s">
        <v>37</v>
      </c>
      <c r="C9" t="s">
        <v>38</v>
      </c>
      <c r="D9" t="s">
        <v>39</v>
      </c>
      <c r="E9">
        <v>11450</v>
      </c>
      <c r="F9">
        <v>0.35</v>
      </c>
      <c r="G9">
        <v>0</v>
      </c>
      <c r="H9">
        <v>0</v>
      </c>
      <c r="I9">
        <v>0.15</v>
      </c>
      <c r="J9">
        <f t="shared" si="0"/>
        <v>6642.4312500000005</v>
      </c>
      <c r="K9">
        <v>24</v>
      </c>
      <c r="L9">
        <f t="shared" si="1"/>
        <v>159418.35</v>
      </c>
      <c r="M9">
        <v>24</v>
      </c>
      <c r="N9">
        <v>6642.4312500000005</v>
      </c>
      <c r="O9" s="1">
        <f t="shared" si="2"/>
        <v>159418.35</v>
      </c>
      <c r="P9" s="2">
        <v>52</v>
      </c>
      <c r="Q9">
        <v>39</v>
      </c>
      <c r="R9" s="1">
        <f t="shared" si="3"/>
        <v>259054.81875000003</v>
      </c>
      <c r="S9">
        <f t="shared" si="5"/>
        <v>15</v>
      </c>
      <c r="T9">
        <f t="shared" si="4"/>
        <v>99636.468750000015</v>
      </c>
      <c r="U9">
        <f t="shared" si="6"/>
        <v>24</v>
      </c>
      <c r="V9" s="1">
        <f t="shared" si="7"/>
        <v>159418.35</v>
      </c>
      <c r="W9" s="3">
        <f t="shared" si="8"/>
        <v>1</v>
      </c>
      <c r="X9" s="1">
        <f t="shared" si="9"/>
        <v>0</v>
      </c>
    </row>
    <row r="10" spans="1:25" ht="15" x14ac:dyDescent="0.2">
      <c r="A10" t="s">
        <v>25</v>
      </c>
      <c r="B10" t="s">
        <v>40</v>
      </c>
      <c r="C10" t="s">
        <v>41</v>
      </c>
      <c r="D10" t="s">
        <v>42</v>
      </c>
      <c r="E10">
        <v>4000</v>
      </c>
      <c r="F10">
        <v>0.3</v>
      </c>
      <c r="G10">
        <v>0</v>
      </c>
      <c r="H10">
        <v>0</v>
      </c>
      <c r="I10">
        <v>0.15</v>
      </c>
      <c r="J10">
        <f t="shared" si="0"/>
        <v>2499</v>
      </c>
      <c r="K10">
        <v>90</v>
      </c>
      <c r="L10">
        <f t="shared" si="1"/>
        <v>224910</v>
      </c>
      <c r="M10">
        <v>90</v>
      </c>
      <c r="N10">
        <v>2499</v>
      </c>
      <c r="O10" s="1">
        <f t="shared" si="2"/>
        <v>224910</v>
      </c>
      <c r="P10" s="2">
        <v>146</v>
      </c>
      <c r="Q10">
        <v>60</v>
      </c>
      <c r="R10" s="1">
        <f t="shared" si="3"/>
        <v>149940</v>
      </c>
      <c r="S10">
        <f t="shared" si="5"/>
        <v>-30</v>
      </c>
      <c r="T10">
        <f t="shared" si="4"/>
        <v>-74970</v>
      </c>
      <c r="U10">
        <f t="shared" si="6"/>
        <v>60</v>
      </c>
      <c r="V10" s="1">
        <f t="shared" si="7"/>
        <v>149940</v>
      </c>
      <c r="W10" s="3">
        <f t="shared" si="8"/>
        <v>0.66666666666666663</v>
      </c>
      <c r="X10" s="1">
        <f t="shared" si="9"/>
        <v>0</v>
      </c>
    </row>
    <row r="11" spans="1:25" ht="15" x14ac:dyDescent="0.2">
      <c r="A11" t="s">
        <v>25</v>
      </c>
      <c r="B11" t="s">
        <v>40</v>
      </c>
      <c r="C11" t="s">
        <v>41</v>
      </c>
      <c r="D11" t="s">
        <v>42</v>
      </c>
      <c r="E11">
        <v>4000</v>
      </c>
      <c r="F11">
        <v>0.3</v>
      </c>
      <c r="G11">
        <v>0</v>
      </c>
      <c r="H11">
        <v>0</v>
      </c>
      <c r="I11">
        <v>0.15</v>
      </c>
      <c r="J11">
        <f t="shared" si="0"/>
        <v>2499</v>
      </c>
      <c r="K11">
        <v>85</v>
      </c>
      <c r="L11">
        <f t="shared" si="1"/>
        <v>212415</v>
      </c>
      <c r="M11">
        <v>85</v>
      </c>
      <c r="N11">
        <v>2499</v>
      </c>
      <c r="O11" s="1">
        <f t="shared" si="2"/>
        <v>212415</v>
      </c>
      <c r="P11" s="2">
        <v>146</v>
      </c>
      <c r="Q11">
        <v>90</v>
      </c>
      <c r="R11" s="1">
        <f t="shared" si="3"/>
        <v>224910</v>
      </c>
      <c r="S11">
        <f t="shared" si="5"/>
        <v>5</v>
      </c>
      <c r="T11">
        <f t="shared" si="4"/>
        <v>12495</v>
      </c>
      <c r="U11">
        <f t="shared" si="6"/>
        <v>85</v>
      </c>
      <c r="V11" s="1">
        <f t="shared" si="7"/>
        <v>212415</v>
      </c>
      <c r="W11" s="3">
        <f t="shared" si="8"/>
        <v>1</v>
      </c>
      <c r="X11" s="1">
        <f t="shared" si="9"/>
        <v>0</v>
      </c>
    </row>
    <row r="12" spans="1:25" ht="15" x14ac:dyDescent="0.2">
      <c r="A12" t="s">
        <v>25</v>
      </c>
      <c r="B12" t="s">
        <v>43</v>
      </c>
      <c r="C12" t="s">
        <v>44</v>
      </c>
      <c r="D12" t="s">
        <v>45</v>
      </c>
      <c r="E12">
        <v>3300</v>
      </c>
      <c r="F12">
        <v>0.3</v>
      </c>
      <c r="G12">
        <v>0</v>
      </c>
      <c r="H12">
        <v>0</v>
      </c>
      <c r="I12">
        <v>0.15</v>
      </c>
      <c r="J12">
        <f t="shared" si="0"/>
        <v>2061.6750000000002</v>
      </c>
      <c r="K12">
        <v>80</v>
      </c>
      <c r="L12">
        <v>170000</v>
      </c>
      <c r="M12">
        <v>80</v>
      </c>
      <c r="N12">
        <v>2061.6750000000002</v>
      </c>
      <c r="O12" s="1">
        <f t="shared" si="2"/>
        <v>164934</v>
      </c>
      <c r="P12" s="2" t="s">
        <v>46</v>
      </c>
      <c r="Q12">
        <v>120</v>
      </c>
      <c r="R12" s="1">
        <f t="shared" si="3"/>
        <v>247401.00000000003</v>
      </c>
      <c r="S12">
        <f t="shared" si="5"/>
        <v>40</v>
      </c>
      <c r="T12">
        <f t="shared" si="4"/>
        <v>82467</v>
      </c>
      <c r="U12">
        <f t="shared" si="6"/>
        <v>80</v>
      </c>
      <c r="V12" s="1">
        <f t="shared" si="7"/>
        <v>164934</v>
      </c>
      <c r="W12" s="3">
        <f t="shared" si="8"/>
        <v>1</v>
      </c>
      <c r="X12" s="1">
        <f t="shared" si="9"/>
        <v>-5066</v>
      </c>
    </row>
    <row r="13" spans="1:25" ht="15" x14ac:dyDescent="0.2">
      <c r="A13" t="s">
        <v>25</v>
      </c>
      <c r="B13" t="s">
        <v>43</v>
      </c>
      <c r="C13" t="s">
        <v>44</v>
      </c>
      <c r="D13" t="s">
        <v>45</v>
      </c>
      <c r="E13">
        <v>3300</v>
      </c>
      <c r="F13">
        <v>0.3</v>
      </c>
      <c r="G13">
        <v>0</v>
      </c>
      <c r="H13">
        <v>0</v>
      </c>
      <c r="I13">
        <v>0.15</v>
      </c>
      <c r="J13">
        <f t="shared" si="0"/>
        <v>2061.6750000000002</v>
      </c>
      <c r="K13">
        <v>80</v>
      </c>
      <c r="L13">
        <f t="shared" si="1"/>
        <v>164934</v>
      </c>
      <c r="M13">
        <v>80</v>
      </c>
      <c r="N13">
        <v>2061.6750000000002</v>
      </c>
      <c r="O13" s="1">
        <f t="shared" si="2"/>
        <v>164934</v>
      </c>
      <c r="P13" s="2" t="s">
        <v>46</v>
      </c>
      <c r="Q13">
        <v>80</v>
      </c>
      <c r="R13" s="1">
        <f t="shared" si="3"/>
        <v>164934</v>
      </c>
      <c r="S13">
        <f t="shared" si="5"/>
        <v>0</v>
      </c>
      <c r="T13">
        <f t="shared" si="4"/>
        <v>0</v>
      </c>
      <c r="U13">
        <f t="shared" si="6"/>
        <v>80</v>
      </c>
      <c r="V13" s="1">
        <f t="shared" si="7"/>
        <v>164934</v>
      </c>
      <c r="W13" s="3">
        <f t="shared" si="8"/>
        <v>1</v>
      </c>
      <c r="X13" s="1">
        <f t="shared" si="9"/>
        <v>0</v>
      </c>
    </row>
    <row r="14" spans="1:25" ht="15" x14ac:dyDescent="0.2">
      <c r="A14" t="s">
        <v>25</v>
      </c>
      <c r="B14" t="s">
        <v>47</v>
      </c>
      <c r="C14" t="s">
        <v>48</v>
      </c>
      <c r="D14" t="s">
        <v>49</v>
      </c>
      <c r="E14">
        <v>16000</v>
      </c>
      <c r="F14">
        <v>0.35</v>
      </c>
      <c r="G14">
        <v>0</v>
      </c>
      <c r="H14">
        <v>0</v>
      </c>
      <c r="I14">
        <v>0.15</v>
      </c>
      <c r="J14">
        <f t="shared" si="0"/>
        <v>9282</v>
      </c>
      <c r="K14">
        <v>8</v>
      </c>
      <c r="L14">
        <f t="shared" si="1"/>
        <v>74256</v>
      </c>
      <c r="M14">
        <v>8</v>
      </c>
      <c r="N14">
        <v>9282</v>
      </c>
      <c r="O14" s="1">
        <f t="shared" si="2"/>
        <v>74256</v>
      </c>
      <c r="P14" s="2">
        <v>7</v>
      </c>
      <c r="Q14">
        <v>21</v>
      </c>
      <c r="R14" s="1">
        <f t="shared" si="3"/>
        <v>194922</v>
      </c>
      <c r="S14">
        <f>Q14-M14</f>
        <v>13</v>
      </c>
      <c r="T14">
        <f t="shared" si="4"/>
        <v>120666</v>
      </c>
      <c r="U14">
        <f t="shared" si="6"/>
        <v>8</v>
      </c>
      <c r="V14" s="1">
        <f t="shared" si="7"/>
        <v>74256</v>
      </c>
      <c r="W14" s="3">
        <f t="shared" si="8"/>
        <v>1</v>
      </c>
      <c r="X14" s="1">
        <f t="shared" si="9"/>
        <v>0</v>
      </c>
    </row>
    <row r="15" spans="1:25" ht="15" x14ac:dyDescent="0.2">
      <c r="A15" t="s">
        <v>25</v>
      </c>
      <c r="B15" t="s">
        <v>50</v>
      </c>
      <c r="C15" t="s">
        <v>51</v>
      </c>
      <c r="D15" t="s">
        <v>52</v>
      </c>
      <c r="E15">
        <v>6200</v>
      </c>
      <c r="F15">
        <v>0.35</v>
      </c>
      <c r="G15">
        <v>0</v>
      </c>
      <c r="H15">
        <v>0</v>
      </c>
      <c r="I15">
        <v>0.15</v>
      </c>
      <c r="J15">
        <f t="shared" si="0"/>
        <v>3596.7750000000001</v>
      </c>
      <c r="K15">
        <v>80</v>
      </c>
      <c r="L15">
        <f t="shared" si="1"/>
        <v>287742</v>
      </c>
      <c r="M15">
        <v>80</v>
      </c>
      <c r="N15">
        <v>3596.7750000000001</v>
      </c>
      <c r="O15" s="1">
        <f t="shared" si="2"/>
        <v>287742</v>
      </c>
      <c r="P15" s="2">
        <v>4084</v>
      </c>
      <c r="Q15">
        <v>99</v>
      </c>
      <c r="R15" s="1">
        <f t="shared" si="3"/>
        <v>356080.72500000003</v>
      </c>
      <c r="S15">
        <f>Q15-M15</f>
        <v>19</v>
      </c>
      <c r="T15">
        <f t="shared" si="4"/>
        <v>68338.725000000006</v>
      </c>
      <c r="U15">
        <f t="shared" si="6"/>
        <v>80</v>
      </c>
      <c r="V15" s="1">
        <f t="shared" si="7"/>
        <v>287742</v>
      </c>
      <c r="W15" s="3">
        <f t="shared" si="8"/>
        <v>1</v>
      </c>
      <c r="X15" s="1">
        <f t="shared" si="9"/>
        <v>0</v>
      </c>
    </row>
    <row r="16" spans="1:25" ht="15" x14ac:dyDescent="0.2">
      <c r="A16" t="s">
        <v>25</v>
      </c>
      <c r="B16" t="s">
        <v>50</v>
      </c>
      <c r="C16" t="s">
        <v>51</v>
      </c>
      <c r="D16" t="s">
        <v>52</v>
      </c>
      <c r="E16">
        <v>15000</v>
      </c>
      <c r="F16">
        <v>0.35</v>
      </c>
      <c r="G16">
        <v>0</v>
      </c>
      <c r="H16">
        <v>0</v>
      </c>
      <c r="I16">
        <v>0.15</v>
      </c>
      <c r="J16">
        <v>12304.3</v>
      </c>
      <c r="K16">
        <v>8</v>
      </c>
      <c r="L16">
        <f t="shared" si="1"/>
        <v>98434.4</v>
      </c>
      <c r="M16">
        <v>8</v>
      </c>
      <c r="N16">
        <v>8701.875</v>
      </c>
      <c r="O16" s="1">
        <f t="shared" si="2"/>
        <v>69615</v>
      </c>
      <c r="P16" s="2">
        <v>40</v>
      </c>
      <c r="Q16">
        <v>15</v>
      </c>
      <c r="R16" s="1">
        <f t="shared" si="3"/>
        <v>184564.5</v>
      </c>
      <c r="S16">
        <f>Q16-M16</f>
        <v>7</v>
      </c>
      <c r="T16">
        <f t="shared" si="4"/>
        <v>86130.099999999991</v>
      </c>
      <c r="U16">
        <f t="shared" si="6"/>
        <v>8</v>
      </c>
      <c r="V16" s="1">
        <f t="shared" si="7"/>
        <v>98434.4</v>
      </c>
      <c r="W16" s="3">
        <f t="shared" si="8"/>
        <v>1</v>
      </c>
      <c r="X16" s="1">
        <f t="shared" si="9"/>
        <v>-28819.399999999994</v>
      </c>
    </row>
    <row r="17" spans="1:24" ht="15" x14ac:dyDescent="0.2">
      <c r="A17" t="s">
        <v>25</v>
      </c>
      <c r="B17" t="s">
        <v>53</v>
      </c>
      <c r="C17" t="s">
        <v>54</v>
      </c>
      <c r="D17" t="s">
        <v>55</v>
      </c>
      <c r="E17">
        <v>11450</v>
      </c>
      <c r="F17">
        <v>0.35</v>
      </c>
      <c r="G17">
        <v>0</v>
      </c>
      <c r="H17">
        <v>0</v>
      </c>
      <c r="I17">
        <v>0.15</v>
      </c>
      <c r="J17">
        <f t="shared" si="0"/>
        <v>6642.4312500000005</v>
      </c>
      <c r="K17">
        <v>24</v>
      </c>
      <c r="L17">
        <f t="shared" si="1"/>
        <v>159418.35</v>
      </c>
      <c r="M17">
        <v>50</v>
      </c>
      <c r="N17">
        <v>6642.4312500000005</v>
      </c>
      <c r="O17" s="1">
        <f t="shared" si="2"/>
        <v>332121.5625</v>
      </c>
      <c r="P17" s="2">
        <v>57</v>
      </c>
      <c r="Q17">
        <v>55</v>
      </c>
      <c r="R17" s="1">
        <f t="shared" si="3"/>
        <v>365333.71875000006</v>
      </c>
      <c r="S17">
        <f>Q17-M17</f>
        <v>5</v>
      </c>
      <c r="T17">
        <f t="shared" si="4"/>
        <v>33212.15625</v>
      </c>
      <c r="U17">
        <f t="shared" si="6"/>
        <v>24</v>
      </c>
      <c r="V17" s="1">
        <f t="shared" si="7"/>
        <v>159418.35</v>
      </c>
      <c r="W17" s="3">
        <f t="shared" si="8"/>
        <v>0.48</v>
      </c>
      <c r="X17" s="1">
        <f t="shared" si="9"/>
        <v>172703.21249999999</v>
      </c>
    </row>
    <row r="18" spans="1:24" ht="15" x14ac:dyDescent="0.2">
      <c r="A18" t="s">
        <v>25</v>
      </c>
      <c r="B18" t="s">
        <v>56</v>
      </c>
      <c r="C18" t="s">
        <v>57</v>
      </c>
      <c r="D18" t="s">
        <v>58</v>
      </c>
      <c r="E18">
        <v>3622.5</v>
      </c>
      <c r="F18">
        <v>0.3</v>
      </c>
      <c r="G18">
        <v>0</v>
      </c>
      <c r="H18">
        <v>0</v>
      </c>
      <c r="I18">
        <v>0.15</v>
      </c>
      <c r="J18">
        <f t="shared" si="0"/>
        <v>2263.1568750000001</v>
      </c>
      <c r="K18">
        <v>80</v>
      </c>
      <c r="L18">
        <f t="shared" si="1"/>
        <v>181052.55000000002</v>
      </c>
      <c r="M18">
        <v>80</v>
      </c>
      <c r="N18">
        <v>2263.1568750000001</v>
      </c>
      <c r="O18" s="1">
        <f t="shared" si="2"/>
        <v>181052.55000000002</v>
      </c>
      <c r="P18" s="2" t="s">
        <v>59</v>
      </c>
      <c r="Q18">
        <v>80</v>
      </c>
      <c r="R18" s="1">
        <f t="shared" si="3"/>
        <v>181052.55000000002</v>
      </c>
      <c r="S18">
        <f t="shared" ref="S18:S19" si="10">Q18-M18</f>
        <v>0</v>
      </c>
      <c r="T18">
        <f t="shared" si="4"/>
        <v>0</v>
      </c>
      <c r="U18">
        <f t="shared" si="6"/>
        <v>80</v>
      </c>
      <c r="V18" s="1">
        <f t="shared" si="7"/>
        <v>181052.55000000002</v>
      </c>
      <c r="W18" s="3">
        <f t="shared" si="8"/>
        <v>1</v>
      </c>
      <c r="X18" s="1">
        <f t="shared" si="9"/>
        <v>0</v>
      </c>
    </row>
    <row r="19" spans="1:24" ht="15" x14ac:dyDescent="0.2">
      <c r="A19" t="s">
        <v>25</v>
      </c>
      <c r="B19" t="s">
        <v>56</v>
      </c>
      <c r="C19" t="s">
        <v>57</v>
      </c>
      <c r="D19" t="s">
        <v>58</v>
      </c>
      <c r="E19">
        <v>3622.5</v>
      </c>
      <c r="F19">
        <v>0.3</v>
      </c>
      <c r="G19">
        <v>0</v>
      </c>
      <c r="H19">
        <v>0</v>
      </c>
      <c r="I19">
        <v>0.15</v>
      </c>
      <c r="J19">
        <f t="shared" si="0"/>
        <v>2263.1568750000001</v>
      </c>
      <c r="K19">
        <v>85</v>
      </c>
      <c r="L19">
        <f t="shared" si="1"/>
        <v>192368.33437500001</v>
      </c>
      <c r="M19">
        <v>85</v>
      </c>
      <c r="N19">
        <v>2263.1568750000001</v>
      </c>
      <c r="O19" s="1">
        <f t="shared" si="2"/>
        <v>192368.33437500001</v>
      </c>
      <c r="P19" s="2" t="s">
        <v>59</v>
      </c>
      <c r="Q19">
        <v>85</v>
      </c>
      <c r="R19" s="1">
        <f t="shared" si="3"/>
        <v>192368.33437500001</v>
      </c>
      <c r="S19">
        <f t="shared" si="10"/>
        <v>0</v>
      </c>
      <c r="T19">
        <f t="shared" si="4"/>
        <v>0</v>
      </c>
      <c r="U19">
        <f t="shared" si="6"/>
        <v>85</v>
      </c>
      <c r="V19" s="1">
        <f t="shared" si="7"/>
        <v>192368.33437500001</v>
      </c>
      <c r="W19" s="3">
        <f t="shared" si="8"/>
        <v>1</v>
      </c>
      <c r="X19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2025-08-22T04:18:51Z</dcterms:created>
  <dcterms:modified xsi:type="dcterms:W3CDTF">2025-08-22T04:21:35Z</dcterms:modified>
</cp:coreProperties>
</file>