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barotov\Desktop\Дейли\"/>
    </mc:Choice>
  </mc:AlternateContent>
  <bookViews>
    <workbookView showHorizontalScroll="0" showVerticalScroll="0" showSheetTabs="0" xWindow="0" yWindow="0" windowWidth="28800" windowHeight="9735"/>
  </bookViews>
  <sheets>
    <sheet name=" Кредитники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48" i="1"/>
  <c r="F47" i="1"/>
  <c r="F46" i="1"/>
  <c r="F45" i="1"/>
  <c r="F41" i="1"/>
  <c r="F40" i="1"/>
  <c r="E40" i="1"/>
  <c r="F39" i="1"/>
  <c r="E39" i="1"/>
  <c r="F38" i="1"/>
  <c r="E38" i="1"/>
  <c r="F36" i="1"/>
  <c r="F35" i="1"/>
  <c r="F34" i="1"/>
  <c r="F33" i="1"/>
  <c r="F32" i="1"/>
  <c r="F30" i="1"/>
  <c r="F29" i="1"/>
  <c r="F28" i="1"/>
  <c r="F24" i="1"/>
  <c r="E24" i="1"/>
  <c r="C20" i="1"/>
  <c r="E18" i="1"/>
</calcChain>
</file>

<file path=xl/sharedStrings.xml><?xml version="1.0" encoding="utf-8"?>
<sst xmlns="http://schemas.openxmlformats.org/spreadsheetml/2006/main" count="61" uniqueCount="53">
  <si>
    <t>Замима ба «ТАРТИБИ
« «НАКША» ВА «ЗАРИБИ (КОЭФИЦИЕНТИ)  ФАЪОЛИЯТИ МЕХНАТИ» ДАР ҶСП «АКТИВ БОНК»»дар асоси 
 қарори Раёсати бонк таҳти № 06 аз "16" июни соли 2023</t>
  </si>
  <si>
    <t xml:space="preserve">ҶСП “АКТИВ БОНК” </t>
  </si>
  <si>
    <t>Асъори ҳисоб - сомонӣ</t>
  </si>
  <si>
    <t>ТАРТИБИ ҲИСОБИ МУКОФОТ-БОНУС БАРОИ САМТИ ХИЗМАТРАСОНИИ КОРТҲОИ ПАРДОХТӢ</t>
  </si>
  <si>
    <t>(номгӯи сохтори амалиётии бонк)</t>
  </si>
  <si>
    <t xml:space="preserve">Давраи ҳисоботӣ    </t>
  </si>
  <si>
    <t>МАЪЛУМОТ ОИДИ КОРМАНД</t>
  </si>
  <si>
    <t>Ному насаби корманд</t>
  </si>
  <si>
    <t>Коршиноси</t>
  </si>
  <si>
    <t xml:space="preserve">Вазифаи ишғолнамуда    </t>
  </si>
  <si>
    <t>Маоши вазифавии корманд</t>
  </si>
  <si>
    <t xml:space="preserve">Бонус </t>
  </si>
  <si>
    <t>Ҳамаги маош ва мукофот-бонус</t>
  </si>
  <si>
    <t>НАҚША</t>
  </si>
  <si>
    <t>№</t>
  </si>
  <si>
    <t>Нишондиҳанда</t>
  </si>
  <si>
    <t>Нақшаи иҷрои фурӯш      (бо сомонӣ)</t>
  </si>
  <si>
    <t>Иҷрои нақшаи  фурӯш (бо сомонӣ)</t>
  </si>
  <si>
    <t>Фоизи иҷроиш (%)</t>
  </si>
  <si>
    <t>Нақшаи гирифтани мукофот-бонус дар моҳи ҳисоботӣ ва иҷрои он(бо сомонӣ)</t>
  </si>
  <si>
    <t>ИҶРОИШ ВОБАСТА БА ФУРӮШ</t>
  </si>
  <si>
    <t>иҷрои нақша  (адад)</t>
  </si>
  <si>
    <t>маблағи ҳавасмандӣ барои ҳар як адади иҷро</t>
  </si>
  <si>
    <t xml:space="preserve">Ҳамагӣ маблағи ҳавасмандӣ </t>
  </si>
  <si>
    <t>Ҷалби лоиҳаи музди меҳнатдар моҳи ҳисоботӣ</t>
  </si>
  <si>
    <t>Миқдори пайвасткунӣ ба замимаи мобилӣ дар моҳи ҳисоботӣ</t>
  </si>
  <si>
    <t>Овердрафти иҷозатдодашуда</t>
  </si>
  <si>
    <t>Миқдори кортҳои баровардашуда дар моҳи ҳисоботӣ-аз он ҷумла</t>
  </si>
  <si>
    <t>VISA/МС</t>
  </si>
  <si>
    <t>Корти миллӣ</t>
  </si>
  <si>
    <t>VISA/MC премиум</t>
  </si>
  <si>
    <t>VISA/MC Business</t>
  </si>
  <si>
    <t>ҶАМЪ</t>
  </si>
  <si>
    <t>НИШОНДИҲАНДАИ ФАЪОЛНОКИИ КОРТ</t>
  </si>
  <si>
    <t>Гардиши суратҳисоби кортҳои пардохтӣ дар моҳи ҳисоботӣ (хароҷот бо сомонӣ)</t>
  </si>
  <si>
    <t>Бақияи маблағи умумии кортҳо дар охири моҳи ҳисоботӣ (бо сомонӣ)</t>
  </si>
  <si>
    <t>Миқдори кортҳои фаъол дар моҳи ҳисоботӣ</t>
  </si>
  <si>
    <t>СИФАТИ ХИЗМАТРАСОНӢ ВА САТҲИ ДОНИШ</t>
  </si>
  <si>
    <t>иҷрои нақша</t>
  </si>
  <si>
    <t>Нархномаи миёнаи хизматрасонӣ(тавассути маркази тамос муайян к/м)</t>
  </si>
  <si>
    <t>аз -30% то +20%</t>
  </si>
  <si>
    <t xml:space="preserve">Вайрон кардани интизоми меҳнат, шикояти асоснок ва роҳ додан ба камбудӣ </t>
  </si>
  <si>
    <t>-10% барои ҳар як ҳолат</t>
  </si>
  <si>
    <t>Санҷиши ҳармоҳа(аз натиҷаи саволнома баҳогузорӣ к/м)</t>
  </si>
  <si>
    <t>аз -10% то +15%</t>
  </si>
  <si>
    <t>Ҳамагӣ маблағи мукофот-бонус</t>
  </si>
  <si>
    <t>* Ҳангоми аз 50% камтар иҷро кардани нақшаи гузошташуда дар моҳи ҳисоботӣ мукофот-бонус ҳисоб карда намешавад</t>
  </si>
  <si>
    <t>* Нархномаи миёнаи хизматрасонӣ: ҳангоми гирифтани хол аз 0 то 1 (-30%), аз 2 то 3 (-20%), аз 3 то 5 (-10%), аз 5 то 7 (0), аз  7 то 9 (+10%), аз 9 то 10 (+20%) ба мукофот-бонус ҷамъ ё тарҳ карда мешавад</t>
  </si>
  <si>
    <t>*Санҷиши ҳармоха: ҳангоми гузаштани санҷиш ва гирифтани хол аз 0 то 2 (-10%), аз 2,1 то 4 (-5%), аз 4,1 то 6 (0), аз 6,1 то 8 (+5%), аз 8,1 то 9 (+10%) ва зиёда аз 9,1 (+15%)ба мукофот-бонус ҷамъ ё тарҳ карда мешавад (дар портали махсус гузаронида мешавад)</t>
  </si>
  <si>
    <t>*Миқдори кортҳои фаъол: кортҳое, ки дар моҳи ҳисоботӣ на кам аз як гардиш доранд</t>
  </si>
  <si>
    <t xml:space="preserve"> </t>
  </si>
  <si>
    <t>*Мабалғи ниҳоии мукофот-бонус то 150% маоши вазифавӣ муқаррар карда шудааст</t>
  </si>
  <si>
    <t>Имзои Сардори Идораи кортҳои пардохтӣ ва эквайринг   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</si>
</sst>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-* #\.##0.00_-;\-* #\.##0.00_-;_-* &quot;-&quot;??_-;_-@_-"/>
    <numFmt numFmtId="165" formatCode="[$-419]mmmm\ yyyy;@"/>
    <numFmt numFmtId="166" formatCode="_-* #\ ##0\ _₽_-;\-* #\ ##0\ _₽_-;_-* &quot;-&quot;\ _₽_-;_-@_-"/>
    <numFmt numFmtId="167" formatCode="#\ ##0\ _₽"/>
    <numFmt numFmtId="168" formatCode="#\ ##0.00000\ _₽"/>
    <numFmt numFmtId="169" formatCode="_-* #\ ##0\ _₽_-;\-* #\ ##0\ _₽_-;_-* &quot;-&quot;??\ _₽_-;_-@_-"/>
  </numFmts>
  <fonts count="19">
    <font>
      <sz val="11"/>
      <color theme="1"/>
      <name val="Calibri"/>
      <charset val="134"/>
      <scheme val="minor"/>
    </font>
    <font>
      <sz val="11"/>
      <color theme="1"/>
      <name val="Palatino Linotype"/>
      <family val="1"/>
      <charset val="204"/>
    </font>
    <font>
      <b/>
      <sz val="10"/>
      <color theme="1"/>
      <name val="Palatino Linotype"/>
      <family val="1"/>
      <charset val="204"/>
    </font>
    <font>
      <i/>
      <sz val="10"/>
      <color theme="1"/>
      <name val="Palatino Linotype"/>
      <family val="1"/>
      <charset val="204"/>
    </font>
    <font>
      <b/>
      <sz val="14"/>
      <color theme="1"/>
      <name val="Palatino Linotype"/>
      <family val="1"/>
      <charset val="204"/>
    </font>
    <font>
      <b/>
      <i/>
      <sz val="11"/>
      <color theme="1"/>
      <name val="Palatino Linotype"/>
      <family val="1"/>
      <charset val="204"/>
    </font>
    <font>
      <b/>
      <sz val="12"/>
      <color theme="1"/>
      <name val="Palatino Linotype"/>
      <family val="1"/>
      <charset val="204"/>
    </font>
    <font>
      <sz val="10"/>
      <color theme="1"/>
      <name val="Palatino Linotype"/>
      <family val="1"/>
      <charset val="204"/>
    </font>
    <font>
      <b/>
      <sz val="14"/>
      <name val="Palatino Linotype"/>
      <family val="1"/>
      <charset val="204"/>
    </font>
    <font>
      <i/>
      <sz val="11"/>
      <color theme="1"/>
      <name val="Palatino Linotype"/>
      <family val="1"/>
      <charset val="204"/>
    </font>
    <font>
      <b/>
      <sz val="11"/>
      <color theme="1"/>
      <name val="Palatino Linotype"/>
      <family val="1"/>
      <charset val="204"/>
    </font>
    <font>
      <sz val="11"/>
      <name val="Palatino Linotype"/>
      <family val="1"/>
      <charset val="204"/>
    </font>
    <font>
      <b/>
      <sz val="10"/>
      <name val="Palatino Linotype"/>
      <family val="1"/>
      <charset val="204"/>
    </font>
    <font>
      <b/>
      <i/>
      <sz val="12"/>
      <color theme="1"/>
      <name val="Palatino Linotype"/>
      <family val="1"/>
      <charset val="204"/>
    </font>
    <font>
      <sz val="10"/>
      <name val="Palatino Linotype"/>
      <family val="1"/>
      <charset val="204"/>
    </font>
    <font>
      <sz val="9"/>
      <color theme="1"/>
      <name val="Palatino Linotype"/>
      <family val="1"/>
      <charset val="204"/>
    </font>
    <font>
      <i/>
      <sz val="12"/>
      <color theme="1"/>
      <name val="Palatino Linotype"/>
      <family val="1"/>
      <charset val="204"/>
    </font>
    <font>
      <sz val="12"/>
      <color theme="1"/>
      <name val="Palatino Linotype"/>
      <family val="1"/>
      <charset val="204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164" fontId="18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>
      <alignment horizontal="center" vertical="center" wrapText="1"/>
    </xf>
    <xf numFmtId="0" fontId="5" fillId="0" borderId="0" xfId="0" applyFont="1" applyFill="1" applyAlignment="1" applyProtection="1">
      <alignment vertical="center"/>
      <protection hidden="1"/>
    </xf>
    <xf numFmtId="0" fontId="2" fillId="0" borderId="0" xfId="0" applyFont="1" applyFill="1" applyAlignment="1" applyProtection="1">
      <alignment vertical="center"/>
      <protection hidden="1"/>
    </xf>
    <xf numFmtId="0" fontId="7" fillId="0" borderId="0" xfId="0" applyFont="1" applyFill="1" applyAlignment="1" applyProtection="1">
      <alignment vertical="center"/>
      <protection hidden="1"/>
    </xf>
    <xf numFmtId="0" fontId="9" fillId="0" borderId="0" xfId="0" applyFont="1" applyFill="1" applyAlignment="1" applyProtection="1">
      <alignment horizontal="center" vertical="center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12" fillId="0" borderId="0" xfId="0" applyFont="1" applyFill="1" applyAlignment="1" applyProtection="1">
      <alignment vertical="center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12" fillId="0" borderId="0" xfId="0" applyFont="1" applyFill="1" applyAlignment="1" applyProtection="1">
      <alignment vertical="center"/>
      <protection hidden="1"/>
    </xf>
    <xf numFmtId="0" fontId="13" fillId="0" borderId="0" xfId="0" applyFont="1" applyFill="1" applyAlignment="1" applyProtection="1">
      <alignment horizontal="right" vertical="center"/>
      <protection locked="0"/>
    </xf>
    <xf numFmtId="0" fontId="1" fillId="0" borderId="0" xfId="0" applyFont="1" applyFill="1" applyAlignment="1" applyProtection="1">
      <alignment horizontal="right" vertical="center"/>
      <protection locked="0"/>
    </xf>
    <xf numFmtId="0" fontId="1" fillId="0" borderId="0" xfId="0" applyFont="1" applyFill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166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Alignment="1" applyProtection="1">
      <alignment horizontal="center" vertical="center"/>
      <protection hidden="1"/>
    </xf>
    <xf numFmtId="166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3" fillId="0" borderId="0" xfId="0" applyFont="1" applyFill="1" applyAlignment="1" applyProtection="1">
      <alignment horizontal="right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10" fillId="0" borderId="1" xfId="0" applyFont="1" applyFill="1" applyBorder="1" applyAlignment="1" applyProtection="1">
      <alignment horizontal="center" vertical="center"/>
      <protection hidden="1"/>
    </xf>
    <xf numFmtId="0" fontId="10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Fill="1" applyBorder="1" applyAlignment="1" applyProtection="1">
      <alignment horizontal="center" vertical="center"/>
      <protection hidden="1"/>
    </xf>
    <xf numFmtId="0" fontId="14" fillId="0" borderId="1" xfId="0" applyFont="1" applyFill="1" applyBorder="1" applyAlignment="1" applyProtection="1">
      <alignment horizontal="left" vertical="center"/>
      <protection hidden="1"/>
    </xf>
    <xf numFmtId="166" fontId="2" fillId="2" borderId="1" xfId="0" applyNumberFormat="1" applyFont="1" applyFill="1" applyBorder="1" applyAlignment="1" applyProtection="1">
      <alignment vertical="center"/>
      <protection locked="0" hidden="1"/>
    </xf>
    <xf numFmtId="166" fontId="2" fillId="0" borderId="1" xfId="0" applyNumberFormat="1" applyFont="1" applyFill="1" applyBorder="1" applyAlignment="1" applyProtection="1">
      <alignment vertical="center"/>
      <protection hidden="1"/>
    </xf>
    <xf numFmtId="2" fontId="2" fillId="0" borderId="1" xfId="0" applyNumberFormat="1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vertical="center"/>
      <protection hidden="1"/>
    </xf>
    <xf numFmtId="0" fontId="1" fillId="0" borderId="0" xfId="0" applyFont="1" applyFill="1" applyBorder="1" applyAlignment="1" applyProtection="1">
      <alignment horizontal="right"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166" fontId="7" fillId="2" borderId="1" xfId="0" applyNumberFormat="1" applyFont="1" applyFill="1" applyBorder="1" applyAlignment="1" applyProtection="1">
      <alignment vertical="center"/>
      <protection locked="0" hidden="1"/>
    </xf>
    <xf numFmtId="167" fontId="7" fillId="0" borderId="1" xfId="0" applyNumberFormat="1" applyFont="1" applyFill="1" applyBorder="1" applyAlignment="1" applyProtection="1">
      <alignment horizontal="center" vertical="center"/>
      <protection hidden="1"/>
    </xf>
    <xf numFmtId="166" fontId="7" fillId="0" borderId="1" xfId="0" applyNumberFormat="1" applyFont="1" applyFill="1" applyBorder="1" applyAlignment="1" applyProtection="1">
      <alignment vertical="center"/>
      <protection locked="0" hidden="1"/>
    </xf>
    <xf numFmtId="166" fontId="7" fillId="0" borderId="1" xfId="0" applyNumberFormat="1" applyFont="1" applyFill="1" applyBorder="1" applyAlignment="1" applyProtection="1">
      <alignment horizontal="center" vertical="center"/>
      <protection hidden="1"/>
    </xf>
    <xf numFmtId="167" fontId="2" fillId="0" borderId="1" xfId="0" applyNumberFormat="1" applyFont="1" applyFill="1" applyBorder="1" applyAlignment="1" applyProtection="1">
      <alignment horizontal="center" vertical="center"/>
      <protection hidden="1"/>
    </xf>
    <xf numFmtId="166" fontId="7" fillId="2" borderId="1" xfId="0" applyNumberFormat="1" applyFont="1" applyFill="1" applyBorder="1" applyAlignment="1" applyProtection="1">
      <alignment vertical="center"/>
      <protection locked="0"/>
    </xf>
    <xf numFmtId="168" fontId="7" fillId="0" borderId="1" xfId="0" applyNumberFormat="1" applyFont="1" applyFill="1" applyBorder="1" applyAlignment="1" applyProtection="1">
      <alignment horizontal="center" vertical="center"/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locked="0" hidden="1"/>
    </xf>
    <xf numFmtId="0" fontId="7" fillId="0" borderId="1" xfId="0" applyFont="1" applyFill="1" applyBorder="1" applyAlignment="1" applyProtection="1">
      <alignment horizontal="center" vertical="center" wrapText="1"/>
      <protection hidden="1"/>
    </xf>
    <xf numFmtId="0" fontId="7" fillId="0" borderId="1" xfId="0" applyFont="1" applyFill="1" applyBorder="1" applyAlignment="1" applyProtection="1">
      <alignment horizontal="left" vertical="center" wrapText="1"/>
      <protection locked="0" hidden="1"/>
    </xf>
    <xf numFmtId="0" fontId="7" fillId="0" borderId="1" xfId="0" applyFont="1" applyFill="1" applyBorder="1" applyAlignment="1" applyProtection="1">
      <alignment horizontal="left" vertical="center" wrapText="1"/>
      <protection hidden="1"/>
    </xf>
    <xf numFmtId="0" fontId="7" fillId="0" borderId="0" xfId="0" applyFont="1" applyFill="1" applyBorder="1" applyAlignment="1" applyProtection="1">
      <alignment horizontal="center" vertical="center"/>
      <protection hidden="1"/>
    </xf>
    <xf numFmtId="0" fontId="12" fillId="0" borderId="0" xfId="0" applyFont="1" applyFill="1" applyBorder="1" applyAlignment="1" applyProtection="1">
      <alignment horizontal="center" vertical="center"/>
      <protection hidden="1"/>
    </xf>
    <xf numFmtId="0" fontId="7" fillId="0" borderId="0" xfId="0" applyFont="1" applyFill="1" applyBorder="1" applyAlignment="1" applyProtection="1">
      <alignment horizontal="left" vertical="center" wrapText="1"/>
      <protection hidden="1"/>
    </xf>
    <xf numFmtId="169" fontId="2" fillId="0" borderId="0" xfId="1" applyNumberFormat="1" applyFont="1" applyFill="1" applyBorder="1" applyAlignment="1" applyProtection="1">
      <alignment horizontal="left" vertical="center" wrapText="1"/>
      <protection hidden="1"/>
    </xf>
    <xf numFmtId="0" fontId="7" fillId="2" borderId="1" xfId="0" applyNumberFormat="1" applyFont="1" applyFill="1" applyBorder="1" applyAlignment="1" applyProtection="1">
      <alignment horizontal="center" vertical="top"/>
      <protection locked="0"/>
    </xf>
    <xf numFmtId="9" fontId="7" fillId="0" borderId="1" xfId="0" applyNumberFormat="1" applyFont="1" applyFill="1" applyBorder="1" applyAlignment="1" applyProtection="1">
      <alignment horizontal="center" vertical="center"/>
      <protection hidden="1"/>
    </xf>
    <xf numFmtId="0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7" fillId="0" borderId="1" xfId="0" applyNumberFormat="1" applyFont="1" applyFill="1" applyBorder="1" applyAlignment="1" applyProtection="1">
      <alignment horizontal="center" vertical="center"/>
      <protection hidden="1"/>
    </xf>
    <xf numFmtId="0" fontId="7" fillId="2" borderId="1" xfId="0" applyNumberFormat="1" applyFont="1" applyFill="1" applyBorder="1" applyAlignment="1" applyProtection="1">
      <alignment horizontal="center" vertical="center" wrapText="1"/>
      <protection locked="0" hidden="1"/>
    </xf>
    <xf numFmtId="2" fontId="2" fillId="0" borderId="1" xfId="1" applyNumberFormat="1" applyFont="1" applyFill="1" applyBorder="1" applyAlignment="1" applyProtection="1">
      <alignment horizontal="center" vertical="center" wrapText="1"/>
      <protection hidden="1"/>
    </xf>
    <xf numFmtId="0" fontId="15" fillId="0" borderId="0" xfId="0" applyFont="1" applyFill="1" applyBorder="1" applyAlignment="1" applyProtection="1">
      <alignment vertical="center"/>
      <protection hidden="1"/>
    </xf>
    <xf numFmtId="166" fontId="4" fillId="0" borderId="0" xfId="0" applyNumberFormat="1" applyFont="1" applyFill="1" applyBorder="1" applyAlignment="1" applyProtection="1">
      <alignment vertical="center"/>
      <protection hidden="1"/>
    </xf>
    <xf numFmtId="0" fontId="9" fillId="0" borderId="0" xfId="0" applyFont="1" applyFill="1" applyAlignment="1">
      <alignment horizontal="left" vertical="center"/>
    </xf>
    <xf numFmtId="0" fontId="4" fillId="0" borderId="0" xfId="0" applyFont="1" applyFill="1" applyAlignment="1" applyProtection="1">
      <alignment vertical="center"/>
      <protection hidden="1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16" fillId="0" borderId="0" xfId="0" applyFont="1" applyFill="1" applyBorder="1" applyAlignment="1" applyProtection="1">
      <alignment horizontal="left" vertical="center" wrapText="1"/>
      <protection hidden="1"/>
    </xf>
    <xf numFmtId="0" fontId="17" fillId="0" borderId="0" xfId="0" applyFont="1" applyFill="1" applyBorder="1" applyAlignment="1" applyProtection="1">
      <alignment horizontal="left" vertical="center" wrapText="1"/>
      <protection hidden="1"/>
    </xf>
    <xf numFmtId="0" fontId="9" fillId="0" borderId="0" xfId="0" applyFont="1" applyFill="1" applyAlignment="1">
      <alignment horizontal="left" vertical="center"/>
    </xf>
    <xf numFmtId="0" fontId="14" fillId="0" borderId="1" xfId="0" applyFont="1" applyFill="1" applyBorder="1" applyAlignment="1" applyProtection="1">
      <alignment horizontal="left" vertical="center"/>
      <protection hidden="1"/>
    </xf>
    <xf numFmtId="0" fontId="7" fillId="0" borderId="2" xfId="0" applyFont="1" applyFill="1" applyBorder="1" applyAlignment="1" applyProtection="1">
      <alignment horizontal="left" vertical="center" wrapText="1"/>
      <protection hidden="1"/>
    </xf>
    <xf numFmtId="0" fontId="7" fillId="0" borderId="3" xfId="0" applyFont="1" applyFill="1" applyBorder="1" applyAlignment="1" applyProtection="1">
      <alignment horizontal="left" vertical="center" wrapText="1"/>
      <protection hidden="1"/>
    </xf>
    <xf numFmtId="0" fontId="12" fillId="0" borderId="1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right" vertical="center"/>
      <protection hidden="1"/>
    </xf>
    <xf numFmtId="0" fontId="14" fillId="0" borderId="2" xfId="0" applyFont="1" applyFill="1" applyBorder="1" applyAlignment="1" applyProtection="1">
      <alignment horizontal="left" vertical="center" wrapText="1"/>
      <protection hidden="1"/>
    </xf>
    <xf numFmtId="0" fontId="14" fillId="0" borderId="3" xfId="0" applyFont="1" applyFill="1" applyBorder="1" applyAlignment="1" applyProtection="1">
      <alignment horizontal="left" vertical="center" wrapText="1"/>
      <protection hidden="1"/>
    </xf>
    <xf numFmtId="0" fontId="10" fillId="0" borderId="1" xfId="0" applyFont="1" applyFill="1" applyBorder="1" applyAlignment="1" applyProtection="1">
      <alignment horizontal="center" vertical="center" wrapText="1"/>
      <protection hidden="1"/>
    </xf>
    <xf numFmtId="0" fontId="14" fillId="0" borderId="2" xfId="0" applyFont="1" applyFill="1" applyBorder="1" applyAlignment="1" applyProtection="1">
      <alignment horizontal="left" vertical="center"/>
      <protection hidden="1"/>
    </xf>
    <xf numFmtId="0" fontId="14" fillId="0" borderId="3" xfId="0" applyFont="1" applyFill="1" applyBorder="1" applyAlignment="1" applyProtection="1">
      <alignment horizontal="left" vertical="center"/>
      <protection hidden="1"/>
    </xf>
    <xf numFmtId="166" fontId="10" fillId="0" borderId="0" xfId="0" applyNumberFormat="1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" fillId="0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Fill="1" applyAlignment="1" applyProtection="1">
      <alignment horizontal="center" vertical="center"/>
      <protection locked="0"/>
    </xf>
    <xf numFmtId="165" fontId="11" fillId="2" borderId="0" xfId="0" applyNumberFormat="1" applyFont="1" applyFill="1" applyBorder="1" applyAlignment="1" applyProtection="1">
      <alignment horizontal="center" vertical="center"/>
      <protection locked="0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Alignment="1" applyProtection="1">
      <alignment horizontal="center" vertical="center" wrapText="1"/>
      <protection hidden="1"/>
    </xf>
    <xf numFmtId="0" fontId="4" fillId="0" borderId="0" xfId="0" applyFont="1" applyFill="1" applyAlignment="1" applyProtection="1">
      <alignment horizontal="center" vertical="center"/>
      <protection hidden="1"/>
    </xf>
    <xf numFmtId="0" fontId="5" fillId="0" borderId="0" xfId="0" applyFont="1" applyFill="1" applyAlignment="1" applyProtection="1">
      <alignment horizontal="center" vertical="center"/>
      <protection hidden="1"/>
    </xf>
    <xf numFmtId="0" fontId="6" fillId="0" borderId="0" xfId="0" applyFont="1" applyFill="1" applyAlignment="1" applyProtection="1">
      <alignment horizontal="center" vertical="center" wrapText="1"/>
      <protection hidden="1"/>
    </xf>
    <xf numFmtId="165" fontId="8" fillId="2" borderId="0" xfId="0" applyNumberFormat="1" applyFont="1" applyFill="1" applyBorder="1" applyAlignment="1" applyProtection="1">
      <alignment horizontal="center" vertical="center"/>
      <protection locked="0"/>
    </xf>
  </cellXfs>
  <cellStyles count="2">
    <cellStyle name="Обычный" xfId="0" builtinId="0"/>
    <cellStyle name="Финансовый" xfId="1" builtinId="3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0"/>
  <sheetViews>
    <sheetView tabSelected="1" topLeftCell="A37" workbookViewId="0">
      <selection activeCell="E40" sqref="E40"/>
    </sheetView>
  </sheetViews>
  <sheetFormatPr defaultColWidth="9.140625" defaultRowHeight="16.5"/>
  <cols>
    <col min="1" max="1" width="4.85546875" style="1" customWidth="1"/>
    <col min="2" max="2" width="49.140625" style="1" customWidth="1"/>
    <col min="3" max="3" width="29.140625" style="1" customWidth="1"/>
    <col min="4" max="4" width="22.85546875" style="1" customWidth="1"/>
    <col min="5" max="5" width="23.28515625" style="1" customWidth="1"/>
    <col min="6" max="6" width="14" style="1" customWidth="1"/>
    <col min="7" max="21" width="9.140625" style="1"/>
    <col min="22" max="24" width="9.140625" style="1" hidden="1" customWidth="1"/>
    <col min="25" max="51" width="9.140625" style="1"/>
    <col min="52" max="52" width="9.140625" style="1" hidden="1" customWidth="1"/>
    <col min="53" max="16384" width="9.140625" style="1"/>
  </cols>
  <sheetData>
    <row r="1" spans="1:6" ht="45" customHeight="1">
      <c r="A1" s="81" t="s">
        <v>0</v>
      </c>
      <c r="B1" s="81"/>
      <c r="C1" s="81"/>
      <c r="D1" s="81"/>
      <c r="E1" s="81"/>
      <c r="F1" s="81"/>
    </row>
    <row r="2" spans="1:6">
      <c r="A2" s="2"/>
      <c r="B2" s="2"/>
      <c r="C2" s="2"/>
      <c r="D2" s="2"/>
      <c r="E2" s="2"/>
      <c r="F2" s="2"/>
    </row>
    <row r="3" spans="1:6" ht="21">
      <c r="A3" s="82" t="s">
        <v>1</v>
      </c>
      <c r="B3" s="82"/>
      <c r="C3" s="82"/>
      <c r="D3" s="82"/>
      <c r="E3" s="82"/>
      <c r="F3" s="82"/>
    </row>
    <row r="4" spans="1:6">
      <c r="A4" s="2"/>
      <c r="B4" s="2"/>
      <c r="C4" s="2"/>
      <c r="D4" s="4"/>
      <c r="E4" s="83" t="s">
        <v>2</v>
      </c>
      <c r="F4" s="83"/>
    </row>
    <row r="5" spans="1:6" ht="42.75" customHeight="1">
      <c r="A5" s="84" t="s">
        <v>3</v>
      </c>
      <c r="B5" s="84"/>
      <c r="C5" s="84"/>
      <c r="D5" s="84"/>
      <c r="E5" s="84"/>
      <c r="F5" s="84"/>
    </row>
    <row r="6" spans="1:6">
      <c r="A6" s="5"/>
      <c r="B6" s="6"/>
      <c r="C6" s="6"/>
      <c r="D6" s="6"/>
      <c r="E6" s="6"/>
      <c r="F6" s="2"/>
    </row>
    <row r="7" spans="1:6" ht="21">
      <c r="A7" s="85"/>
      <c r="B7" s="85"/>
      <c r="C7" s="85"/>
      <c r="D7" s="85"/>
      <c r="E7" s="85"/>
      <c r="F7" s="85"/>
    </row>
    <row r="8" spans="1:6" ht="17.25">
      <c r="A8" s="76" t="s">
        <v>4</v>
      </c>
      <c r="B8" s="76"/>
      <c r="C8" s="76"/>
      <c r="D8" s="76"/>
      <c r="E8" s="76"/>
      <c r="F8" s="76"/>
    </row>
    <row r="9" spans="1:6" ht="17.25">
      <c r="A9" s="7"/>
      <c r="B9" s="8" t="s">
        <v>5</v>
      </c>
      <c r="C9" s="77">
        <v>45778</v>
      </c>
      <c r="D9" s="77"/>
      <c r="E9" s="77"/>
      <c r="F9" s="77"/>
    </row>
    <row r="10" spans="1:6" ht="17.25">
      <c r="A10" s="7"/>
      <c r="B10" s="9"/>
      <c r="C10" s="10"/>
      <c r="D10" s="10"/>
      <c r="E10" s="10"/>
      <c r="F10" s="2"/>
    </row>
    <row r="11" spans="1:6" ht="17.25">
      <c r="A11" s="7"/>
      <c r="B11" s="11" t="s">
        <v>6</v>
      </c>
      <c r="C11" s="10"/>
      <c r="D11" s="10"/>
      <c r="E11" s="10"/>
      <c r="F11" s="2"/>
    </row>
    <row r="12" spans="1:6" ht="17.25">
      <c r="A12" s="7"/>
      <c r="B12" s="12" t="s">
        <v>7</v>
      </c>
      <c r="C12" s="78"/>
      <c r="D12" s="78"/>
      <c r="E12" s="78"/>
      <c r="F12" s="78"/>
    </row>
    <row r="13" spans="1:6" ht="17.25">
      <c r="A13" s="7"/>
      <c r="B13" s="13"/>
      <c r="C13" s="14"/>
      <c r="D13" s="14"/>
      <c r="E13" s="14"/>
      <c r="F13" s="2"/>
    </row>
    <row r="14" spans="1:6" ht="17.25">
      <c r="A14" s="7"/>
      <c r="B14" s="13" t="s">
        <v>8</v>
      </c>
      <c r="C14" s="79"/>
      <c r="D14" s="79"/>
      <c r="E14" s="79"/>
      <c r="F14" s="79"/>
    </row>
    <row r="15" spans="1:6" ht="17.25">
      <c r="A15" s="7"/>
      <c r="B15" s="13"/>
      <c r="C15" s="14"/>
      <c r="D15" s="14"/>
      <c r="E15" s="14"/>
      <c r="F15" s="2"/>
    </row>
    <row r="16" spans="1:6" ht="17.25">
      <c r="A16" s="7"/>
      <c r="B16" s="12" t="s">
        <v>9</v>
      </c>
      <c r="C16" s="80"/>
      <c r="D16" s="80"/>
      <c r="E16" s="80"/>
      <c r="F16" s="80"/>
    </row>
    <row r="17" spans="1:6" ht="17.25">
      <c r="A17" s="7"/>
      <c r="B17" s="13"/>
      <c r="C17" s="14"/>
      <c r="D17" s="14"/>
      <c r="E17" s="14"/>
      <c r="F17" s="2"/>
    </row>
    <row r="18" spans="1:6" ht="17.25">
      <c r="A18" s="15"/>
      <c r="B18" s="12" t="s">
        <v>10</v>
      </c>
      <c r="C18" s="16">
        <v>100</v>
      </c>
      <c r="D18" s="17" t="s">
        <v>11</v>
      </c>
      <c r="E18" s="18">
        <f>F51</f>
        <v>150</v>
      </c>
      <c r="F18" s="2"/>
    </row>
    <row r="19" spans="1:6" ht="17.25">
      <c r="A19" s="15"/>
      <c r="B19" s="12"/>
      <c r="C19" s="16"/>
      <c r="D19" s="17"/>
      <c r="E19" s="18"/>
      <c r="F19" s="2"/>
    </row>
    <row r="20" spans="1:6" s="2" customFormat="1" ht="17.25">
      <c r="B20" s="19" t="s">
        <v>12</v>
      </c>
      <c r="C20" s="73">
        <f>C18+F51</f>
        <v>250</v>
      </c>
      <c r="D20" s="74"/>
      <c r="E20" s="74"/>
    </row>
    <row r="21" spans="1:6" s="2" customFormat="1" ht="17.25">
      <c r="B21" s="19"/>
      <c r="C21" s="18"/>
      <c r="D21" s="20"/>
      <c r="E21" s="20"/>
    </row>
    <row r="22" spans="1:6" hidden="1">
      <c r="A22" s="2"/>
      <c r="B22" s="21" t="s">
        <v>13</v>
      </c>
      <c r="C22" s="75"/>
      <c r="D22" s="75"/>
      <c r="E22" s="75"/>
      <c r="F22" s="2"/>
    </row>
    <row r="23" spans="1:6" ht="64.5" hidden="1" customHeight="1">
      <c r="A23" s="23" t="s">
        <v>14</v>
      </c>
      <c r="B23" s="70" t="s">
        <v>15</v>
      </c>
      <c r="C23" s="70"/>
      <c r="D23" s="24" t="s">
        <v>16</v>
      </c>
      <c r="E23" s="24" t="s">
        <v>17</v>
      </c>
      <c r="F23" s="24" t="s">
        <v>18</v>
      </c>
    </row>
    <row r="24" spans="1:6" hidden="1">
      <c r="A24" s="25">
        <v>1</v>
      </c>
      <c r="B24" s="63" t="s">
        <v>19</v>
      </c>
      <c r="C24" s="63"/>
      <c r="D24" s="27">
        <v>1000</v>
      </c>
      <c r="E24" s="28">
        <f>SUM(F28:F35)</f>
        <v>5904</v>
      </c>
      <c r="F24" s="29">
        <f>IF(C14="Қарзҳо ва дигар","-",(E24/IF(D24=0,1,D24))*100)</f>
        <v>590.4</v>
      </c>
    </row>
    <row r="25" spans="1:6">
      <c r="A25" s="30"/>
      <c r="B25" s="31"/>
      <c r="C25" s="31"/>
      <c r="D25" s="22"/>
      <c r="E25" s="22"/>
      <c r="F25" s="22"/>
    </row>
    <row r="26" spans="1:6">
      <c r="A26" s="30"/>
      <c r="B26" s="32" t="s">
        <v>20</v>
      </c>
      <c r="C26" s="32"/>
      <c r="D26" s="30"/>
      <c r="E26" s="30"/>
      <c r="F26" s="30"/>
    </row>
    <row r="27" spans="1:6" s="3" customFormat="1" ht="51.75" customHeight="1">
      <c r="A27" s="24" t="s">
        <v>14</v>
      </c>
      <c r="B27" s="70" t="s">
        <v>15</v>
      </c>
      <c r="C27" s="70"/>
      <c r="D27" s="24" t="s">
        <v>21</v>
      </c>
      <c r="E27" s="24" t="s">
        <v>22</v>
      </c>
      <c r="F27" s="24" t="s">
        <v>23</v>
      </c>
    </row>
    <row r="28" spans="1:6">
      <c r="A28" s="25">
        <v>1</v>
      </c>
      <c r="B28" s="63" t="s">
        <v>24</v>
      </c>
      <c r="C28" s="63"/>
      <c r="D28" s="33">
        <v>55</v>
      </c>
      <c r="E28" s="34">
        <v>100</v>
      </c>
      <c r="F28" s="34">
        <f t="shared" ref="F28:F30" si="0">D28*E28</f>
        <v>5500</v>
      </c>
    </row>
    <row r="29" spans="1:6">
      <c r="A29" s="25">
        <v>2</v>
      </c>
      <c r="B29" s="63" t="s">
        <v>25</v>
      </c>
      <c r="C29" s="63"/>
      <c r="D29" s="33">
        <v>1</v>
      </c>
      <c r="E29" s="34">
        <v>10</v>
      </c>
      <c r="F29" s="34">
        <f t="shared" si="0"/>
        <v>10</v>
      </c>
    </row>
    <row r="30" spans="1:6">
      <c r="A30" s="25">
        <v>3</v>
      </c>
      <c r="B30" s="71" t="s">
        <v>26</v>
      </c>
      <c r="C30" s="72"/>
      <c r="D30" s="33"/>
      <c r="E30" s="34">
        <v>25</v>
      </c>
      <c r="F30" s="34">
        <f t="shared" si="0"/>
        <v>0</v>
      </c>
    </row>
    <row r="31" spans="1:6">
      <c r="A31" s="25">
        <v>4</v>
      </c>
      <c r="B31" s="63" t="s">
        <v>27</v>
      </c>
      <c r="C31" s="63"/>
      <c r="D31" s="35"/>
      <c r="E31" s="36"/>
      <c r="F31" s="36"/>
    </row>
    <row r="32" spans="1:6">
      <c r="A32" s="25"/>
      <c r="B32" s="26"/>
      <c r="C32" s="26" t="s">
        <v>28</v>
      </c>
      <c r="D32" s="33">
        <v>77</v>
      </c>
      <c r="E32" s="34">
        <v>5</v>
      </c>
      <c r="F32" s="34">
        <f t="shared" ref="F32:F35" si="1">D32*E32</f>
        <v>385</v>
      </c>
    </row>
    <row r="33" spans="1:6">
      <c r="A33" s="25"/>
      <c r="B33" s="26"/>
      <c r="C33" s="26" t="s">
        <v>29</v>
      </c>
      <c r="D33" s="33">
        <v>3</v>
      </c>
      <c r="E33" s="34">
        <v>3</v>
      </c>
      <c r="F33" s="34">
        <f t="shared" si="1"/>
        <v>9</v>
      </c>
    </row>
    <row r="34" spans="1:6">
      <c r="A34" s="25"/>
      <c r="B34" s="26"/>
      <c r="C34" s="26" t="s">
        <v>30</v>
      </c>
      <c r="D34" s="33"/>
      <c r="E34" s="34">
        <v>30</v>
      </c>
      <c r="F34" s="34">
        <f t="shared" si="1"/>
        <v>0</v>
      </c>
    </row>
    <row r="35" spans="1:6">
      <c r="A35" s="25"/>
      <c r="B35" s="26"/>
      <c r="C35" s="26" t="s">
        <v>31</v>
      </c>
      <c r="D35" s="33"/>
      <c r="E35" s="34">
        <v>15</v>
      </c>
      <c r="F35" s="34">
        <f t="shared" si="1"/>
        <v>0</v>
      </c>
    </row>
    <row r="36" spans="1:6">
      <c r="A36" s="25"/>
      <c r="B36" s="66" t="s">
        <v>32</v>
      </c>
      <c r="C36" s="66"/>
      <c r="D36" s="28"/>
      <c r="E36" s="34"/>
      <c r="F36" s="37">
        <f>IF(F24&gt;50%,SUM(F28:F35),0)</f>
        <v>5904</v>
      </c>
    </row>
    <row r="37" spans="1:6" s="3" customFormat="1">
      <c r="A37" s="30"/>
      <c r="B37" s="32" t="s">
        <v>33</v>
      </c>
      <c r="C37" s="32"/>
      <c r="D37" s="30"/>
      <c r="E37" s="30"/>
      <c r="F37" s="30"/>
    </row>
    <row r="38" spans="1:6" s="3" customFormat="1" ht="29.25" customHeight="1">
      <c r="A38" s="25">
        <v>5</v>
      </c>
      <c r="B38" s="68" t="s">
        <v>34</v>
      </c>
      <c r="C38" s="69"/>
      <c r="D38" s="38"/>
      <c r="E38" s="39">
        <f>IF(C14="Корт",0.00005,0.0001)</f>
        <v>1E-4</v>
      </c>
      <c r="F38" s="34">
        <f t="shared" ref="F38:F40" si="2">D38*E38</f>
        <v>0</v>
      </c>
    </row>
    <row r="39" spans="1:6" s="3" customFormat="1" ht="15">
      <c r="A39" s="25">
        <v>6</v>
      </c>
      <c r="B39" s="63" t="s">
        <v>35</v>
      </c>
      <c r="C39" s="63"/>
      <c r="D39" s="38"/>
      <c r="E39" s="39">
        <f>IF(C14="Корт",0.00005,0.0001)</f>
        <v>1E-4</v>
      </c>
      <c r="F39" s="34">
        <f t="shared" si="2"/>
        <v>0</v>
      </c>
    </row>
    <row r="40" spans="1:6" s="3" customFormat="1" ht="15">
      <c r="A40" s="25">
        <v>7</v>
      </c>
      <c r="B40" s="64" t="s">
        <v>36</v>
      </c>
      <c r="C40" s="65"/>
      <c r="D40" s="40"/>
      <c r="E40" s="41">
        <f>IF(C14="Корт",0.8,1.2)</f>
        <v>1.2</v>
      </c>
      <c r="F40" s="34">
        <f t="shared" si="2"/>
        <v>0</v>
      </c>
    </row>
    <row r="41" spans="1:6" s="3" customFormat="1" ht="15">
      <c r="A41" s="25"/>
      <c r="B41" s="66" t="s">
        <v>32</v>
      </c>
      <c r="C41" s="66"/>
      <c r="D41" s="42"/>
      <c r="E41" s="43"/>
      <c r="F41" s="37">
        <f>SUM(F38:F40)</f>
        <v>0</v>
      </c>
    </row>
    <row r="42" spans="1:6" s="3" customFormat="1" ht="15">
      <c r="A42" s="44"/>
      <c r="B42" s="45"/>
      <c r="C42" s="45"/>
      <c r="D42" s="46"/>
      <c r="E42" s="46"/>
      <c r="F42" s="47"/>
    </row>
    <row r="43" spans="1:6" s="3" customFormat="1">
      <c r="A43" s="30"/>
      <c r="B43" s="32" t="s">
        <v>37</v>
      </c>
      <c r="C43" s="32"/>
      <c r="D43" s="30"/>
      <c r="E43" s="30"/>
      <c r="F43" s="30"/>
    </row>
    <row r="44" spans="1:6" s="3" customFormat="1" ht="51.75">
      <c r="A44" s="24" t="s">
        <v>14</v>
      </c>
      <c r="B44" s="70" t="s">
        <v>15</v>
      </c>
      <c r="C44" s="70"/>
      <c r="D44" s="24" t="s">
        <v>38</v>
      </c>
      <c r="E44" s="24" t="s">
        <v>22</v>
      </c>
      <c r="F44" s="24" t="s">
        <v>23</v>
      </c>
    </row>
    <row r="45" spans="1:6" s="3" customFormat="1" ht="15">
      <c r="A45" s="25">
        <v>1</v>
      </c>
      <c r="B45" s="63" t="s">
        <v>39</v>
      </c>
      <c r="C45" s="63"/>
      <c r="D45" s="48"/>
      <c r="E45" s="34" t="s">
        <v>40</v>
      </c>
      <c r="F45" s="49">
        <f>MAX(-0.3,(IF(D45&lt;2,-0.3,IF(D45&lt;3,-0.2,IF(D45&lt;5,-0.1,IF(D45&lt;7,0,IF(D45&lt;9,0.1,0.2)))))))</f>
        <v>-0.3</v>
      </c>
    </row>
    <row r="46" spans="1:6" s="3" customFormat="1" ht="15">
      <c r="A46" s="25">
        <v>2</v>
      </c>
      <c r="B46" s="63" t="s">
        <v>41</v>
      </c>
      <c r="C46" s="63"/>
      <c r="D46" s="50"/>
      <c r="E46" s="51" t="s">
        <v>42</v>
      </c>
      <c r="F46" s="49">
        <f>-(D46/10)</f>
        <v>0</v>
      </c>
    </row>
    <row r="47" spans="1:6" s="3" customFormat="1" ht="15">
      <c r="A47" s="25">
        <v>3</v>
      </c>
      <c r="B47" s="64" t="s">
        <v>43</v>
      </c>
      <c r="C47" s="65"/>
      <c r="D47" s="52"/>
      <c r="E47" s="41" t="s">
        <v>44</v>
      </c>
      <c r="F47" s="49">
        <f>IF(AND(D47&gt;=0,D47&lt;=2),-0.1,IF(AND(D47&gt;=2.1,D47&lt;=4),-0.05,IF(AND(D47&gt;=4.1,D47&lt;=6),0,IF(AND(D47&gt;=6.1,D47&lt;=8),0.05,IF(AND(D47&gt;=8.1,D47&lt;=9),0.1,IF(D47&gt;=9.1,0.15,""))))))</f>
        <v>-0.1</v>
      </c>
    </row>
    <row r="48" spans="1:6" s="3" customFormat="1" ht="15">
      <c r="A48" s="25"/>
      <c r="B48" s="66" t="s">
        <v>32</v>
      </c>
      <c r="C48" s="66"/>
      <c r="D48" s="43"/>
      <c r="E48" s="43"/>
      <c r="F48" s="53">
        <f>MAX(0.7,(IF(D45&lt;2,0.7,IF(D45&lt;3,0.8,IF(D45&lt;5,0.9,IF(D45&lt;7,1,IF(D45&lt;9,1.1,1.2))))))-(D46/10)+IF(AND(D47&gt;=0,D47&lt;=2),-0.1,IF(AND(D47&gt;=2.1,D47&lt;=4),-0.05,IF(AND(D47&gt;=4.1,D47&lt;=6),0,IF(AND(D47&gt;=6.1,D47&lt;=8),0.05,IF(AND(D47&gt;=8.1,D47&lt;=9),0.1,IF(D47&gt;=9.1,0.15,"")))))))</f>
        <v>0.7</v>
      </c>
    </row>
    <row r="49" spans="1:6" s="3" customFormat="1" ht="15">
      <c r="A49" s="44"/>
      <c r="B49" s="46"/>
      <c r="C49" s="46"/>
      <c r="D49" s="46"/>
      <c r="E49" s="46"/>
      <c r="F49" s="47"/>
    </row>
    <row r="50" spans="1:6" s="3" customFormat="1" ht="15">
      <c r="A50" s="44"/>
      <c r="B50" s="46"/>
      <c r="C50" s="46"/>
      <c r="D50" s="46"/>
      <c r="E50" s="46"/>
      <c r="F50" s="47"/>
    </row>
    <row r="51" spans="1:6" ht="21">
      <c r="A51" s="54"/>
      <c r="B51" s="54"/>
      <c r="C51" s="67" t="s">
        <v>45</v>
      </c>
      <c r="D51" s="67"/>
      <c r="E51" s="67"/>
      <c r="F51" s="55">
        <f>IF(F24&lt;0,0,MIN(SUM(F41,F36)*F48,C18*1.5))</f>
        <v>150</v>
      </c>
    </row>
    <row r="52" spans="1:6" ht="19.5" hidden="1">
      <c r="A52" s="30"/>
      <c r="B52" s="60" t="s">
        <v>46</v>
      </c>
      <c r="C52" s="60"/>
      <c r="D52" s="61"/>
      <c r="E52" s="61"/>
      <c r="F52" s="61"/>
    </row>
    <row r="53" spans="1:6" ht="39.75" customHeight="1">
      <c r="A53" s="30"/>
      <c r="B53" s="60" t="s">
        <v>47</v>
      </c>
      <c r="C53" s="60"/>
      <c r="D53" s="61"/>
      <c r="E53" s="61"/>
      <c r="F53" s="61"/>
    </row>
    <row r="54" spans="1:6" ht="57.75" customHeight="1">
      <c r="A54" s="30"/>
      <c r="B54" s="60" t="s">
        <v>48</v>
      </c>
      <c r="C54" s="60"/>
      <c r="D54" s="61"/>
      <c r="E54" s="61"/>
      <c r="F54" s="61"/>
    </row>
    <row r="55" spans="1:6" ht="19.5">
      <c r="A55" s="30"/>
      <c r="B55" s="60" t="s">
        <v>49</v>
      </c>
      <c r="C55" s="60"/>
      <c r="D55" s="60"/>
      <c r="E55" s="60"/>
      <c r="F55" s="60"/>
    </row>
    <row r="56" spans="1:6" ht="17.25">
      <c r="A56" s="30" t="s">
        <v>50</v>
      </c>
      <c r="B56" s="62" t="s">
        <v>51</v>
      </c>
      <c r="C56" s="62"/>
      <c r="D56" s="62"/>
      <c r="E56" s="62"/>
      <c r="F56" s="62"/>
    </row>
    <row r="57" spans="1:6" ht="17.25">
      <c r="A57" s="30"/>
      <c r="B57" s="56"/>
      <c r="C57" s="56"/>
      <c r="D57" s="56"/>
      <c r="E57" s="56"/>
      <c r="F57" s="56"/>
    </row>
    <row r="58" spans="1:6" ht="42.95" customHeight="1">
      <c r="A58" s="30"/>
      <c r="B58" s="57" t="s">
        <v>52</v>
      </c>
      <c r="C58" s="2"/>
      <c r="D58" s="2"/>
      <c r="E58" s="2"/>
      <c r="F58" s="2"/>
    </row>
    <row r="59" spans="1:6" ht="21">
      <c r="A59" s="58"/>
      <c r="B59" s="59"/>
    </row>
    <row r="63" spans="1:6">
      <c r="A63" s="15"/>
      <c r="B63" s="15"/>
      <c r="C63" s="15"/>
      <c r="D63" s="15"/>
      <c r="E63" s="15"/>
      <c r="F63" s="15"/>
    </row>
    <row r="64" spans="1:6">
      <c r="A64" s="15"/>
      <c r="B64" s="15"/>
      <c r="C64" s="15"/>
      <c r="D64" s="15"/>
      <c r="E64" s="15"/>
      <c r="F64" s="15"/>
    </row>
    <row r="65" spans="1:6">
      <c r="A65" s="15"/>
      <c r="B65" s="15"/>
      <c r="C65" s="15"/>
      <c r="D65" s="15"/>
      <c r="E65" s="15"/>
      <c r="F65" s="15"/>
    </row>
    <row r="66" spans="1:6">
      <c r="A66" s="15"/>
      <c r="B66" s="15"/>
      <c r="C66" s="15"/>
      <c r="D66" s="15"/>
      <c r="E66" s="15"/>
      <c r="F66" s="15"/>
    </row>
    <row r="67" spans="1:6">
      <c r="A67" s="15"/>
      <c r="B67" s="15"/>
      <c r="C67" s="15"/>
      <c r="D67" s="15"/>
      <c r="E67" s="15"/>
      <c r="F67" s="15"/>
    </row>
    <row r="68" spans="1:6">
      <c r="A68" s="15"/>
      <c r="B68" s="15"/>
      <c r="C68" s="15"/>
      <c r="D68" s="15"/>
      <c r="E68" s="15"/>
      <c r="F68" s="15"/>
    </row>
    <row r="69" spans="1:6">
      <c r="A69" s="15"/>
      <c r="B69" s="15"/>
      <c r="C69" s="15"/>
      <c r="D69" s="15"/>
      <c r="E69" s="15"/>
      <c r="F69" s="15"/>
    </row>
    <row r="70" spans="1:6">
      <c r="A70" s="15"/>
      <c r="B70" s="15"/>
      <c r="C70" s="15"/>
      <c r="D70" s="15"/>
      <c r="E70" s="15"/>
      <c r="F70" s="15"/>
    </row>
    <row r="71" spans="1:6">
      <c r="A71" s="15"/>
      <c r="B71" s="15"/>
      <c r="C71" s="15"/>
      <c r="D71" s="15"/>
      <c r="E71" s="15"/>
      <c r="F71" s="15"/>
    </row>
    <row r="72" spans="1:6">
      <c r="A72" s="15"/>
      <c r="B72" s="15"/>
      <c r="C72" s="15"/>
      <c r="D72" s="15"/>
      <c r="E72" s="15"/>
      <c r="F72" s="15"/>
    </row>
    <row r="73" spans="1:6">
      <c r="A73" s="15"/>
      <c r="B73" s="15"/>
      <c r="C73" s="15"/>
      <c r="D73" s="15"/>
      <c r="E73" s="15"/>
      <c r="F73" s="15"/>
    </row>
    <row r="74" spans="1:6">
      <c r="A74" s="15"/>
      <c r="B74" s="15"/>
      <c r="C74" s="15"/>
      <c r="D74" s="15"/>
      <c r="E74" s="15"/>
      <c r="F74" s="15"/>
    </row>
    <row r="75" spans="1:6">
      <c r="A75" s="15"/>
      <c r="B75" s="15"/>
      <c r="C75" s="15"/>
      <c r="D75" s="15"/>
      <c r="E75" s="15"/>
      <c r="F75" s="15"/>
    </row>
    <row r="76" spans="1:6">
      <c r="A76" s="15"/>
      <c r="B76" s="15"/>
      <c r="C76" s="15"/>
      <c r="D76" s="15"/>
      <c r="E76" s="15"/>
      <c r="F76" s="15"/>
    </row>
    <row r="77" spans="1:6">
      <c r="A77" s="15"/>
      <c r="B77" s="15"/>
      <c r="C77" s="15"/>
      <c r="D77" s="15"/>
      <c r="E77" s="15"/>
      <c r="F77" s="15"/>
    </row>
    <row r="78" spans="1:6">
      <c r="A78" s="15"/>
      <c r="B78" s="15"/>
      <c r="C78" s="15"/>
      <c r="D78" s="15"/>
      <c r="E78" s="15"/>
      <c r="F78" s="15"/>
    </row>
    <row r="79" spans="1:6">
      <c r="A79" s="15"/>
      <c r="B79" s="15"/>
      <c r="C79" s="15"/>
      <c r="D79" s="15"/>
      <c r="E79" s="15"/>
      <c r="F79" s="15"/>
    </row>
    <row r="80" spans="1:6">
      <c r="A80" s="15"/>
      <c r="B80" s="15"/>
      <c r="C80" s="15"/>
      <c r="D80" s="15"/>
      <c r="E80" s="15"/>
      <c r="F80" s="15"/>
    </row>
    <row r="81" spans="1:6">
      <c r="A81" s="15"/>
      <c r="B81" s="15"/>
      <c r="C81" s="15"/>
      <c r="D81" s="15"/>
      <c r="E81" s="15"/>
      <c r="F81" s="15"/>
    </row>
    <row r="82" spans="1:6">
      <c r="A82" s="15"/>
      <c r="B82" s="15"/>
      <c r="C82" s="15"/>
      <c r="D82" s="15"/>
      <c r="E82" s="15"/>
      <c r="F82" s="15"/>
    </row>
    <row r="83" spans="1:6">
      <c r="A83" s="15"/>
      <c r="B83" s="15"/>
      <c r="C83" s="15"/>
      <c r="D83" s="15"/>
      <c r="E83" s="15"/>
      <c r="F83" s="15"/>
    </row>
    <row r="84" spans="1:6">
      <c r="A84" s="15"/>
      <c r="B84" s="15"/>
      <c r="C84" s="15"/>
      <c r="D84" s="15"/>
      <c r="E84" s="15"/>
      <c r="F84" s="15"/>
    </row>
    <row r="85" spans="1:6">
      <c r="A85" s="15"/>
      <c r="B85" s="15"/>
      <c r="C85" s="15"/>
      <c r="D85" s="15"/>
      <c r="E85" s="15"/>
      <c r="F85" s="15"/>
    </row>
    <row r="86" spans="1:6">
      <c r="A86" s="15"/>
      <c r="B86" s="15"/>
      <c r="C86" s="15"/>
      <c r="D86" s="15"/>
      <c r="E86" s="15"/>
      <c r="F86" s="15"/>
    </row>
    <row r="87" spans="1:6">
      <c r="A87" s="15"/>
      <c r="B87" s="15"/>
      <c r="C87" s="15"/>
      <c r="D87" s="15"/>
      <c r="E87" s="15"/>
      <c r="F87" s="15"/>
    </row>
    <row r="88" spans="1:6">
      <c r="A88" s="15"/>
      <c r="B88" s="15"/>
      <c r="C88" s="15"/>
      <c r="D88" s="15"/>
      <c r="E88" s="15"/>
      <c r="F88" s="15"/>
    </row>
    <row r="89" spans="1:6">
      <c r="A89" s="15"/>
      <c r="B89" s="15"/>
      <c r="C89" s="15"/>
      <c r="D89" s="15"/>
      <c r="E89" s="15"/>
      <c r="F89" s="15"/>
    </row>
    <row r="90" spans="1:6">
      <c r="A90" s="15"/>
      <c r="B90" s="15"/>
      <c r="C90" s="15"/>
      <c r="D90" s="15"/>
      <c r="E90" s="15"/>
      <c r="F90" s="15"/>
    </row>
    <row r="91" spans="1:6">
      <c r="A91" s="15"/>
      <c r="B91" s="15"/>
      <c r="C91" s="15"/>
      <c r="D91" s="15"/>
      <c r="E91" s="15"/>
      <c r="F91" s="15"/>
    </row>
    <row r="92" spans="1:6">
      <c r="A92" s="15"/>
      <c r="B92" s="15"/>
      <c r="C92" s="15"/>
      <c r="D92" s="15"/>
      <c r="E92" s="15"/>
      <c r="F92" s="15"/>
    </row>
    <row r="93" spans="1:6">
      <c r="A93" s="15"/>
      <c r="B93" s="15"/>
      <c r="C93" s="15"/>
      <c r="D93" s="15"/>
      <c r="E93" s="15"/>
      <c r="F93" s="15"/>
    </row>
    <row r="94" spans="1:6">
      <c r="A94" s="15"/>
      <c r="B94" s="15"/>
      <c r="C94" s="15"/>
      <c r="D94" s="15"/>
      <c r="E94" s="15"/>
      <c r="F94" s="15"/>
    </row>
    <row r="95" spans="1:6">
      <c r="A95" s="15"/>
      <c r="B95" s="15"/>
      <c r="C95" s="15"/>
      <c r="D95" s="15"/>
      <c r="E95" s="15"/>
      <c r="F95" s="15"/>
    </row>
    <row r="96" spans="1:6">
      <c r="A96" s="15"/>
      <c r="B96" s="15"/>
      <c r="C96" s="15"/>
      <c r="D96" s="15"/>
      <c r="E96" s="15"/>
      <c r="F96" s="15"/>
    </row>
    <row r="97" spans="1:6">
      <c r="A97" s="15"/>
      <c r="B97" s="15"/>
      <c r="C97" s="15"/>
      <c r="D97" s="15"/>
      <c r="E97" s="15"/>
      <c r="F97" s="15"/>
    </row>
    <row r="98" spans="1:6">
      <c r="A98" s="15"/>
      <c r="B98" s="15"/>
      <c r="C98" s="15"/>
      <c r="D98" s="15"/>
      <c r="E98" s="15"/>
      <c r="F98" s="15"/>
    </row>
    <row r="99" spans="1:6">
      <c r="A99" s="15"/>
      <c r="B99" s="15"/>
      <c r="C99" s="15"/>
      <c r="D99" s="15"/>
      <c r="E99" s="15"/>
      <c r="F99" s="15"/>
    </row>
    <row r="100" spans="1:6">
      <c r="A100" s="15"/>
      <c r="B100" s="15"/>
      <c r="C100" s="15"/>
      <c r="D100" s="15"/>
      <c r="E100" s="15"/>
      <c r="F100" s="15"/>
    </row>
    <row r="101" spans="1:6">
      <c r="A101" s="15"/>
      <c r="B101" s="15"/>
      <c r="C101" s="15"/>
      <c r="D101" s="15"/>
      <c r="E101" s="15"/>
      <c r="F101" s="15"/>
    </row>
    <row r="102" spans="1:6">
      <c r="A102" s="15"/>
      <c r="B102" s="15"/>
      <c r="C102" s="15"/>
      <c r="D102" s="15"/>
      <c r="E102" s="15"/>
      <c r="F102" s="15"/>
    </row>
    <row r="103" spans="1:6">
      <c r="A103" s="15"/>
      <c r="B103" s="15"/>
      <c r="C103" s="15"/>
      <c r="D103" s="15"/>
      <c r="E103" s="15"/>
      <c r="F103" s="15"/>
    </row>
    <row r="104" spans="1:6">
      <c r="A104" s="15"/>
      <c r="B104" s="15"/>
      <c r="C104" s="15"/>
      <c r="D104" s="15"/>
      <c r="E104" s="15"/>
      <c r="F104" s="15"/>
    </row>
    <row r="105" spans="1:6">
      <c r="A105" s="15"/>
      <c r="B105" s="15"/>
      <c r="C105" s="15"/>
      <c r="D105" s="15"/>
      <c r="E105" s="15"/>
      <c r="F105" s="15"/>
    </row>
    <row r="106" spans="1:6">
      <c r="A106" s="15"/>
      <c r="B106" s="15"/>
      <c r="C106" s="15"/>
      <c r="D106" s="15"/>
      <c r="E106" s="15"/>
      <c r="F106" s="15"/>
    </row>
    <row r="107" spans="1:6">
      <c r="A107" s="15"/>
      <c r="B107" s="15"/>
      <c r="C107" s="15"/>
      <c r="D107" s="15"/>
      <c r="E107" s="15"/>
      <c r="F107" s="15"/>
    </row>
    <row r="108" spans="1:6">
      <c r="A108" s="15"/>
      <c r="B108" s="15"/>
      <c r="C108" s="15"/>
      <c r="D108" s="15"/>
      <c r="E108" s="15"/>
      <c r="F108" s="15"/>
    </row>
    <row r="109" spans="1:6">
      <c r="A109" s="15"/>
      <c r="B109" s="15"/>
      <c r="C109" s="15"/>
      <c r="D109" s="15"/>
      <c r="E109" s="15"/>
      <c r="F109" s="15"/>
    </row>
    <row r="110" spans="1:6">
      <c r="A110" s="15"/>
      <c r="B110" s="15"/>
      <c r="C110" s="15"/>
      <c r="D110" s="15"/>
      <c r="E110" s="15"/>
      <c r="F110" s="15"/>
    </row>
    <row r="111" spans="1:6">
      <c r="A111" s="15"/>
      <c r="B111" s="15"/>
      <c r="C111" s="15"/>
      <c r="D111" s="15"/>
      <c r="E111" s="15"/>
      <c r="F111" s="15"/>
    </row>
    <row r="112" spans="1:6">
      <c r="A112" s="15"/>
      <c r="B112" s="15"/>
      <c r="C112" s="15"/>
      <c r="D112" s="15"/>
      <c r="E112" s="15"/>
      <c r="F112" s="15"/>
    </row>
    <row r="113" spans="1:6">
      <c r="A113" s="15"/>
      <c r="B113" s="15"/>
      <c r="C113" s="15"/>
      <c r="D113" s="15"/>
      <c r="E113" s="15"/>
      <c r="F113" s="15"/>
    </row>
    <row r="114" spans="1:6">
      <c r="A114" s="15"/>
      <c r="B114" s="15"/>
      <c r="C114" s="15"/>
      <c r="D114" s="15"/>
      <c r="E114" s="15"/>
      <c r="F114" s="15"/>
    </row>
    <row r="115" spans="1:6">
      <c r="A115" s="15"/>
      <c r="B115" s="15"/>
      <c r="C115" s="15"/>
      <c r="D115" s="15"/>
      <c r="E115" s="15"/>
      <c r="F115" s="15"/>
    </row>
    <row r="116" spans="1:6">
      <c r="A116" s="15"/>
      <c r="B116" s="15"/>
      <c r="C116" s="15"/>
      <c r="D116" s="15"/>
      <c r="E116" s="15"/>
      <c r="F116" s="15"/>
    </row>
    <row r="117" spans="1:6">
      <c r="A117" s="15"/>
      <c r="B117" s="15"/>
      <c r="C117" s="15"/>
      <c r="D117" s="15"/>
      <c r="E117" s="15"/>
      <c r="F117" s="15"/>
    </row>
    <row r="118" spans="1:6">
      <c r="A118" s="15"/>
      <c r="B118" s="15"/>
      <c r="C118" s="15"/>
      <c r="D118" s="15"/>
      <c r="E118" s="15"/>
      <c r="F118" s="15"/>
    </row>
    <row r="119" spans="1:6">
      <c r="A119" s="15"/>
      <c r="B119" s="15"/>
      <c r="C119" s="15"/>
      <c r="D119" s="15"/>
      <c r="E119" s="15"/>
      <c r="F119" s="15"/>
    </row>
    <row r="120" spans="1:6">
      <c r="A120" s="15"/>
      <c r="B120" s="15"/>
      <c r="C120" s="15"/>
      <c r="D120" s="15"/>
      <c r="E120" s="15"/>
      <c r="F120" s="15"/>
    </row>
    <row r="121" spans="1:6">
      <c r="A121" s="15"/>
      <c r="B121" s="15"/>
      <c r="C121" s="15"/>
      <c r="D121" s="15"/>
      <c r="E121" s="15"/>
      <c r="F121" s="15"/>
    </row>
    <row r="122" spans="1:6">
      <c r="A122" s="15"/>
      <c r="B122" s="15"/>
      <c r="C122" s="15"/>
      <c r="D122" s="15"/>
      <c r="E122" s="15"/>
      <c r="F122" s="15"/>
    </row>
    <row r="123" spans="1:6">
      <c r="A123" s="15"/>
      <c r="B123" s="15"/>
      <c r="C123" s="15"/>
      <c r="D123" s="15"/>
      <c r="E123" s="15"/>
      <c r="F123" s="15"/>
    </row>
    <row r="124" spans="1:6">
      <c r="A124" s="15"/>
      <c r="B124" s="15"/>
      <c r="C124" s="15"/>
      <c r="D124" s="15"/>
      <c r="E124" s="15"/>
      <c r="F124" s="15"/>
    </row>
    <row r="125" spans="1:6">
      <c r="A125" s="15"/>
      <c r="B125" s="15"/>
      <c r="C125" s="15"/>
      <c r="D125" s="15"/>
      <c r="E125" s="15"/>
      <c r="F125" s="15"/>
    </row>
    <row r="126" spans="1:6">
      <c r="A126" s="15"/>
      <c r="B126" s="15"/>
      <c r="C126" s="15"/>
      <c r="D126" s="15"/>
      <c r="E126" s="15"/>
      <c r="F126" s="15"/>
    </row>
    <row r="127" spans="1:6">
      <c r="A127" s="15"/>
      <c r="B127" s="15"/>
      <c r="C127" s="15"/>
      <c r="D127" s="15"/>
      <c r="E127" s="15"/>
      <c r="F127" s="15"/>
    </row>
    <row r="128" spans="1:6">
      <c r="A128" s="15"/>
      <c r="B128" s="15"/>
      <c r="C128" s="15"/>
      <c r="D128" s="15"/>
      <c r="E128" s="15"/>
      <c r="F128" s="15"/>
    </row>
    <row r="129" spans="1:6">
      <c r="A129" s="15"/>
      <c r="B129" s="15"/>
      <c r="C129" s="15"/>
      <c r="D129" s="15"/>
      <c r="E129" s="15"/>
      <c r="F129" s="15"/>
    </row>
    <row r="130" spans="1:6">
      <c r="A130" s="15"/>
      <c r="B130" s="15"/>
      <c r="C130" s="15"/>
      <c r="D130" s="15"/>
      <c r="E130" s="15"/>
      <c r="F130" s="15"/>
    </row>
  </sheetData>
  <mergeCells count="35">
    <mergeCell ref="A1:F1"/>
    <mergeCell ref="A3:F3"/>
    <mergeCell ref="E4:F4"/>
    <mergeCell ref="A5:F5"/>
    <mergeCell ref="A7:F7"/>
    <mergeCell ref="A8:F8"/>
    <mergeCell ref="C9:F9"/>
    <mergeCell ref="C12:F12"/>
    <mergeCell ref="C14:F14"/>
    <mergeCell ref="C16:F16"/>
    <mergeCell ref="C20:E20"/>
    <mergeCell ref="C22:E22"/>
    <mergeCell ref="B23:C23"/>
    <mergeCell ref="B24:C24"/>
    <mergeCell ref="B27:C27"/>
    <mergeCell ref="B28:C28"/>
    <mergeCell ref="B29:C29"/>
    <mergeCell ref="B30:C30"/>
    <mergeCell ref="B31:C31"/>
    <mergeCell ref="B36:C36"/>
    <mergeCell ref="B38:C38"/>
    <mergeCell ref="B39:C39"/>
    <mergeCell ref="B40:C40"/>
    <mergeCell ref="B41:C41"/>
    <mergeCell ref="B44:C44"/>
    <mergeCell ref="B45:C45"/>
    <mergeCell ref="B46:C46"/>
    <mergeCell ref="B47:C47"/>
    <mergeCell ref="B48:C48"/>
    <mergeCell ref="C51:E51"/>
    <mergeCell ref="B52:F52"/>
    <mergeCell ref="B53:F53"/>
    <mergeCell ref="B54:F54"/>
    <mergeCell ref="B55:F55"/>
    <mergeCell ref="B56:F56"/>
  </mergeCells>
  <conditionalFormatting sqref="F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">
      <colorScale>
        <cfvo type="num" val="0"/>
        <cfvo type="num" val="1"/>
        <color rgb="FFFF0000"/>
        <color rgb="FF00B050"/>
      </colorScale>
    </cfRule>
    <cfRule type="colorScale" priority="1">
      <colorScale>
        <cfvo type="num" val="0"/>
        <cfvo type="num" val="100"/>
        <color theme="5" tint="-0.249977111117893"/>
        <color rgb="FF00B05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 Кредитники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Баротов Манучеҳр</cp:lastModifiedBy>
  <dcterms:created xsi:type="dcterms:W3CDTF">2025-05-29T17:55:00Z</dcterms:created>
  <dcterms:modified xsi:type="dcterms:W3CDTF">2025-07-15T10:16:49Z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EB316D80BD684E43956C2D5DF078E2F9_11</vt:lpwstr>
  </property>
  <property fmtid="{D5CDD505-2E9C-101B-9397-08002B2CF9AE}" pid="3" name="KSOProductBuildVer">
    <vt:lpwstr>1049-12.2.0.21931</vt:lpwstr>
  </property>
</Properties>
</file>