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-my.sharepoint.com/personal/kfanson_ltu_edu_au/Documents/Ben/ARI/workshops/2024_DADA_workshop/data/"/>
    </mc:Choice>
  </mc:AlternateContent>
  <xr:revisionPtr revIDLastSave="261" documentId="8_{0056DA89-E07B-4230-B37A-F7D080A21B7D}" xr6:coauthVersionLast="47" xr6:coauthVersionMax="47" xr10:uidLastSave="{078B4B80-B21C-4F5A-818F-1E5FCB59BAF7}"/>
  <bookViews>
    <workbookView xWindow="2304" yWindow="876" windowWidth="17280" windowHeight="10392" xr2:uid="{A4CA3BED-D183-42F2-B70C-B7158B353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C47" i="1"/>
  <c r="C48" i="1"/>
  <c r="D47" i="1"/>
  <c r="D48" i="1"/>
  <c r="E47" i="1"/>
  <c r="E48" i="1"/>
  <c r="B46" i="1"/>
  <c r="C46" i="1"/>
  <c r="D46" i="1"/>
  <c r="E46" i="1"/>
  <c r="B45" i="1"/>
  <c r="C45" i="1"/>
  <c r="D45" i="1"/>
  <c r="E45" i="1"/>
  <c r="B44" i="1"/>
  <c r="C44" i="1"/>
  <c r="D44" i="1"/>
  <c r="E44" i="1"/>
  <c r="B42" i="1"/>
  <c r="B43" i="1"/>
  <c r="C42" i="1"/>
  <c r="C43" i="1"/>
  <c r="D42" i="1"/>
  <c r="D43" i="1"/>
  <c r="E42" i="1"/>
  <c r="E43" i="1"/>
  <c r="B38" i="1"/>
  <c r="B39" i="1"/>
  <c r="B40" i="1"/>
  <c r="B41" i="1"/>
  <c r="C38" i="1"/>
  <c r="C39" i="1"/>
  <c r="C40" i="1"/>
  <c r="C41" i="1"/>
  <c r="D38" i="1"/>
  <c r="D39" i="1"/>
  <c r="D40" i="1"/>
  <c r="D41" i="1"/>
  <c r="E38" i="1"/>
  <c r="E39" i="1"/>
  <c r="E40" i="1"/>
  <c r="E41" i="1"/>
  <c r="B37" i="1"/>
  <c r="C37" i="1"/>
  <c r="D37" i="1"/>
  <c r="E37" i="1"/>
  <c r="B28" i="1"/>
  <c r="C28" i="1"/>
  <c r="D28" i="1"/>
  <c r="E28" i="1"/>
  <c r="B35" i="1"/>
  <c r="C35" i="1"/>
  <c r="D35" i="1"/>
  <c r="E35" i="1"/>
  <c r="B20" i="1"/>
  <c r="C20" i="1"/>
  <c r="D20" i="1"/>
  <c r="E20" i="1"/>
  <c r="B17" i="1"/>
  <c r="C17" i="1"/>
  <c r="D17" i="1"/>
  <c r="E17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8" i="1"/>
  <c r="C18" i="1"/>
  <c r="D18" i="1"/>
  <c r="E18" i="1"/>
  <c r="B19" i="1"/>
  <c r="C19" i="1"/>
  <c r="D19" i="1"/>
  <c r="E19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6" i="1"/>
  <c r="C36" i="1"/>
  <c r="D36" i="1"/>
  <c r="E36" i="1"/>
  <c r="E6" i="1"/>
  <c r="D6" i="1"/>
  <c r="C6" i="1"/>
  <c r="B6" i="1"/>
  <c r="G48" i="1" l="1"/>
  <c r="G46" i="1"/>
  <c r="G44" i="1"/>
  <c r="G47" i="1"/>
  <c r="G43" i="1"/>
  <c r="G42" i="1"/>
  <c r="G45" i="1"/>
  <c r="G40" i="1"/>
  <c r="G41" i="1"/>
  <c r="G38" i="1"/>
  <c r="G39" i="1"/>
  <c r="G37" i="1"/>
  <c r="G33" i="1"/>
  <c r="G28" i="1"/>
  <c r="G22" i="1"/>
  <c r="G20" i="1"/>
  <c r="G35" i="1"/>
  <c r="G32" i="1"/>
  <c r="G17" i="1"/>
  <c r="G12" i="1"/>
  <c r="G23" i="1"/>
  <c r="G31" i="1"/>
  <c r="G34" i="1"/>
  <c r="G21" i="1"/>
  <c r="G26" i="1"/>
  <c r="G30" i="1"/>
  <c r="G25" i="1"/>
  <c r="G13" i="1"/>
  <c r="G19" i="1"/>
  <c r="G24" i="1"/>
  <c r="G18" i="1"/>
  <c r="G7" i="1"/>
  <c r="G11" i="1"/>
  <c r="G10" i="1"/>
  <c r="G9" i="1"/>
  <c r="G27" i="1"/>
  <c r="G16" i="1"/>
  <c r="G14" i="1"/>
  <c r="G8" i="1"/>
  <c r="G29" i="1"/>
  <c r="G6" i="1"/>
  <c r="G36" i="1"/>
  <c r="G15" i="1"/>
  <c r="D4" i="1"/>
  <c r="E3" i="1"/>
  <c r="E4" i="1"/>
  <c r="C4" i="1"/>
  <c r="B3" i="1"/>
  <c r="E2" i="1"/>
  <c r="D2" i="1"/>
  <c r="D3" i="1"/>
  <c r="C2" i="1"/>
  <c r="C3" i="1"/>
  <c r="B4" i="1"/>
  <c r="B2" i="1"/>
  <c r="G2" i="1" l="1"/>
</calcChain>
</file>

<file path=xl/sharedStrings.xml><?xml version="1.0" encoding="utf-8"?>
<sst xmlns="http://schemas.openxmlformats.org/spreadsheetml/2006/main" count="352" uniqueCount="57">
  <si>
    <t>Name</t>
  </si>
  <si>
    <t>Paul D Moloney (DEECA)</t>
  </si>
  <si>
    <t>None</t>
  </si>
  <si>
    <t>Ben G Fanson (DEECA)</t>
  </si>
  <si>
    <t>_M ARI Heidelberg</t>
  </si>
  <si>
    <t>Justin G Cally (DEECA)</t>
  </si>
  <si>
    <t>Accepted</t>
  </si>
  <si>
    <t>Daniel C Purdey (DEECA)</t>
  </si>
  <si>
    <t>Fiona M Sutton (DEECA)</t>
  </si>
  <si>
    <t>Jarod P Lyon (DEECA)</t>
  </si>
  <si>
    <t>Declined</t>
  </si>
  <si>
    <t>Bryan Mole (DEECA)</t>
  </si>
  <si>
    <t>Bryan E Roberts (DEECA)</t>
  </si>
  <si>
    <t>Adrian M Kitchingman (DEECA)</t>
  </si>
  <si>
    <t>Canran Liu (DEECA)</t>
  </si>
  <si>
    <t>Harriet V Kulich (DEECA)</t>
  </si>
  <si>
    <t>Jemma Cripps (DEECA)</t>
  </si>
  <si>
    <t>Louise K Durkin (DEECA)</t>
  </si>
  <si>
    <t>Jian D Louey Yen (DEECA)</t>
  </si>
  <si>
    <t>Alan Robley (DEECA)</t>
  </si>
  <si>
    <t>Amanda J Bush (DEECA)</t>
  </si>
  <si>
    <t>Jim R Thomson (DEECA)</t>
  </si>
  <si>
    <t>Tentative</t>
  </si>
  <si>
    <t>Day 1</t>
  </si>
  <si>
    <t>Day 2</t>
  </si>
  <si>
    <t>Matt J Bruce (DEECA)</t>
  </si>
  <si>
    <t>Nevil N Amos (DEECA)</t>
  </si>
  <si>
    <t>Chris Jones (DEECA)</t>
  </si>
  <si>
    <t>Annett X Finger (DEECA)</t>
  </si>
  <si>
    <t>Ashley D Sparrow (DEECA)</t>
  </si>
  <si>
    <t>Pia E Lentini (DEECA)</t>
  </si>
  <si>
    <t>Day 3</t>
  </si>
  <si>
    <t>Day 4</t>
  </si>
  <si>
    <t>Food</t>
  </si>
  <si>
    <t>Vegetarian</t>
  </si>
  <si>
    <t>In person Wed</t>
  </si>
  <si>
    <t>Helen M Jenny (DEECA)</t>
  </si>
  <si>
    <t>Virtual</t>
  </si>
  <si>
    <t>Unique attendee</t>
  </si>
  <si>
    <t>Josephine Machunter (DEECA)</t>
  </si>
  <si>
    <t>In person</t>
  </si>
  <si>
    <t>Will X Ingram (DEECA)</t>
  </si>
  <si>
    <t>Christine Soltys (DEECA)</t>
  </si>
  <si>
    <t>Frank Amtstaetter (DEECA)</t>
  </si>
  <si>
    <t>Scott M Raymond (DEECA)</t>
  </si>
  <si>
    <t>Joslin Moore (DEECA)</t>
  </si>
  <si>
    <t>Sally A Kenny (DEECA)</t>
  </si>
  <si>
    <t>Katie M Howard (DEECA)</t>
  </si>
  <si>
    <t>Wayne Koster (DEECA)</t>
  </si>
  <si>
    <t>Danny I Rogers (DEECA)</t>
  </si>
  <si>
    <t>Thomas J Schneider (DEECA)</t>
  </si>
  <si>
    <t>Khorloo Batpurev (DEECA)</t>
  </si>
  <si>
    <t>Lauren C White (DEECA)</t>
  </si>
  <si>
    <t>James A Todd (DEECA)</t>
  </si>
  <si>
    <t>Luke P Woodford (DEECA)</t>
  </si>
  <si>
    <t>Magdalena M Nystrand (DEECA)</t>
  </si>
  <si>
    <t>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</si>
</sst>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85A4F-95EB-447F-B6ED-3A3EC1086E1A}" name="Table1" displayName="Table1" ref="I1:J35" totalsRowShown="0">
  <autoFilter ref="I1:J35" xr:uid="{07985A4F-95EB-447F-B6ED-3A3EC1086E1A}"/>
  <tableColumns count="2">
    <tableColumn id="1" xr3:uid="{07DA3072-6675-4780-8997-9B0219C8BC6A}" name="Name"/>
    <tableColumn id="2" xr3:uid="{999FB691-C715-4385-B64B-0A3C77A79708}" name="Day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0BC5B0-4DA0-43F5-B496-211F74B2DC3E}" name="Table2" displayName="Table2" ref="K1:L35" totalsRowShown="0">
  <autoFilter ref="K1:L35" xr:uid="{490BC5B0-4DA0-43F5-B496-211F74B2DC3E}"/>
  <tableColumns count="2">
    <tableColumn id="1" xr3:uid="{A4D7BC26-110E-42F1-ABAE-77362A668151}" name="Name"/>
    <tableColumn id="2" xr3:uid="{4322F434-39B5-4BB4-9D77-19A1497176D3}" name="Day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86F8D-25C6-4DAE-9DEE-0FF2B9C62EF3}" name="Table3" displayName="Table3" ref="M1:N38" totalsRowShown="0">
  <autoFilter ref="M1:N38" xr:uid="{B8186F8D-25C6-4DAE-9DEE-0FF2B9C62EF3}"/>
  <tableColumns count="2">
    <tableColumn id="1" xr3:uid="{010D37B8-B7B5-4C64-BD9C-54214940E0B3}" name="Name"/>
    <tableColumn id="2" xr3:uid="{70EDDD81-C622-4F5B-81BC-BFB378A2CDF0}" name="Day 3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6EDC9-435F-4053-9046-C226BB7FF0C1}" name="Table4" displayName="Table4" ref="O1:P38" totalsRowShown="0">
  <autoFilter ref="O1:P38" xr:uid="{5F16EDC9-435F-4053-9046-C226BB7FF0C1}"/>
  <tableColumns count="2">
    <tableColumn id="1" xr3:uid="{1191BBEA-4AB0-4F63-839D-C4C0C44076EE}" name="Name"/>
    <tableColumn id="2" xr3:uid="{94ED4D3F-653B-48E1-A7CA-E804831EFF38}" name="Day 4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224E1B-FF0D-43AA-B920-61922C1EDC51}" name="Table5" displayName="Table5" ref="A5:G48" totalsRowShown="0">
  <autoFilter ref="A5:G48" xr:uid="{0E224E1B-FF0D-43AA-B920-61922C1EDC51}"/>
  <sortState xmlns:xlrd2="http://schemas.microsoft.com/office/spreadsheetml/2017/richdata2" ref="A6:G36">
    <sortCondition ref="A5:A36"/>
  </sortState>
  <tableColumns count="7">
    <tableColumn id="1" xr3:uid="{562F130C-0143-4DBF-B3BB-F312434AEEE7}" name="Name"/>
    <tableColumn id="2" xr3:uid="{710ADA85-D4EE-41A1-9CD6-983F81DD7BD5}" name="Day 1">
      <calculatedColumnFormula>_xlfn.IFNA(INDEX(Table1[],MATCH(Table5[[#This Row],[Name]],Table1[Name],0),2),"")</calculatedColumnFormula>
    </tableColumn>
    <tableColumn id="3" xr3:uid="{6E14713C-1A78-4BE9-8DCA-8127F9286408}" name="Day 2">
      <calculatedColumnFormula>_xlfn.IFNA(INDEX(Table2[],MATCH(Table5[[#This Row],[Name]],Table2[Name],0),2),"")</calculatedColumnFormula>
    </tableColumn>
    <tableColumn id="4" xr3:uid="{26EDB2B1-7369-476C-809B-87CA5D97A31B}" name="Day 3">
      <calculatedColumnFormula>_xlfn.IFNA(INDEX(Table3[],MATCH(Table5[[#This Row],[Name]],Table3[Name],0),2),"")</calculatedColumnFormula>
    </tableColumn>
    <tableColumn id="5" xr3:uid="{C07FB57F-BEE7-43B1-9952-AF5017712E81}" name="Day 4">
      <calculatedColumnFormula>_xlfn.IFNA(INDEX(Table4[],MATCH(Table5[[#This Row],[Name]],Table4[Name],0),2),"")</calculatedColumnFormula>
    </tableColumn>
    <tableColumn id="6" xr3:uid="{AC85E362-C0ED-4E99-ADE2-C4DDD336B533}" name="Food"/>
    <tableColumn id="7" xr3:uid="{CD92602C-7CEC-4123-BD2B-E8091D4B8AC0}" name="Unique attendee" dataDxfId="0">
      <calculatedColumnFormula>IF(COUNTIF(Table5[[#This Row],[Day 1]:[Day 4]],"Accepted")&gt;0,"Accepted","")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524F-3100-4640-A809-4A54E3351C8F}">
  <dimension ref="A1:P48"/>
  <sheetViews>
    <sheetView tabSelected="1" topLeftCell="F1" workbookViewId="0">
      <pane ySplit="5" topLeftCell="A6" activePane="bottomLeft" state="frozen"/>
      <selection pane="bottomLeft" activeCell="M5" sqref="M5"/>
    </sheetView>
  </sheetViews>
  <sheetFormatPr defaultRowHeight="14.4" x14ac:dyDescent="0.3"/>
  <cols>
    <col min="1" max="1" width="28.5546875" bestFit="1" customWidth="1"/>
    <col min="2" max="5" width="11" customWidth="1"/>
    <col min="6" max="6" width="15.109375" bestFit="1" customWidth="1"/>
    <col min="7" max="7" width="18.5546875" bestFit="1" customWidth="1"/>
    <col min="8" max="8" width="6.5546875" customWidth="1"/>
    <col min="9" max="9" width="28.5546875" bestFit="1" customWidth="1"/>
    <col min="11" max="11" width="28.5546875" bestFit="1" customWidth="1"/>
    <col min="12" max="12" width="9.44140625" bestFit="1" customWidth="1"/>
    <col min="13" max="13" width="28.5546875" bestFit="1" customWidth="1"/>
    <col min="15" max="15" width="28.5546875" bestFit="1" customWidth="1"/>
    <col min="16" max="16" width="11.6640625" customWidth="1"/>
  </cols>
  <sheetData>
    <row r="1" spans="1:16" x14ac:dyDescent="0.3">
      <c r="A1" t="s">
        <v>0</v>
      </c>
      <c r="B1" t="s">
        <v>23</v>
      </c>
      <c r="C1" t="s">
        <v>24</v>
      </c>
      <c r="D1" t="s">
        <v>31</v>
      </c>
      <c r="E1" t="s">
        <v>32</v>
      </c>
      <c r="F1" t="s">
        <v>33</v>
      </c>
      <c r="G1" t="s">
        <v>38</v>
      </c>
      <c r="I1" t="s">
        <v>0</v>
      </c>
      <c r="J1" t="s">
        <v>23</v>
      </c>
      <c r="K1" t="s">
        <v>0</v>
      </c>
      <c r="L1" t="s">
        <v>24</v>
      </c>
      <c r="M1" t="s">
        <v>0</v>
      </c>
      <c r="N1" t="s">
        <v>31</v>
      </c>
      <c r="O1" t="s">
        <v>0</v>
      </c>
      <c r="P1" t="s">
        <v>32</v>
      </c>
    </row>
    <row r="2" spans="1:16" x14ac:dyDescent="0.3">
      <c r="A2" t="s">
        <v>6</v>
      </c>
      <c r="B2">
        <f>COUNTIF(Table5[Day 1],$A2)</f>
        <v>19</v>
      </c>
      <c r="C2">
        <f>COUNTIF(Table5[Day 2],$A2)</f>
        <v>21</v>
      </c>
      <c r="D2">
        <f>COUNTIF(Table5[Day 3],$A2)</f>
        <v>27</v>
      </c>
      <c r="E2">
        <f>COUNTIF(Table5[Day 4],$A2)</f>
        <v>28</v>
      </c>
      <c r="G2">
        <f>COUNTIF(G6:G48,A2)</f>
        <v>33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</row>
    <row r="3" spans="1:16" x14ac:dyDescent="0.3">
      <c r="A3" t="s">
        <v>22</v>
      </c>
      <c r="B3">
        <f>COUNTIF(Table5[Day 1],$A3)</f>
        <v>2</v>
      </c>
      <c r="C3">
        <f>COUNTIF(Table5[Day 2],$A3)</f>
        <v>3</v>
      </c>
      <c r="D3">
        <f>COUNTIF(Table5[Day 3],$A3)</f>
        <v>3</v>
      </c>
      <c r="E3">
        <f>COUNTIF(Table5[Day 4],$A3)</f>
        <v>3</v>
      </c>
      <c r="I3" t="s">
        <v>3</v>
      </c>
      <c r="J3" t="s">
        <v>2</v>
      </c>
      <c r="K3" t="s">
        <v>3</v>
      </c>
      <c r="L3" t="s">
        <v>2</v>
      </c>
      <c r="M3" t="s">
        <v>3</v>
      </c>
      <c r="N3" t="s">
        <v>2</v>
      </c>
      <c r="O3" t="s">
        <v>3</v>
      </c>
      <c r="P3" t="s">
        <v>6</v>
      </c>
    </row>
    <row r="4" spans="1:16" x14ac:dyDescent="0.3">
      <c r="A4" t="s">
        <v>10</v>
      </c>
      <c r="B4">
        <f>COUNTIF(Table5[Day 1],$A4)</f>
        <v>9</v>
      </c>
      <c r="C4">
        <f>COUNTIF(Table5[Day 2],$A4)</f>
        <v>6</v>
      </c>
      <c r="D4">
        <f>COUNTIF(Table5[Day 3],$A4)</f>
        <v>5</v>
      </c>
      <c r="E4">
        <f>COUNTIF(Table5[Day 4],$A4)</f>
        <v>4</v>
      </c>
      <c r="I4" t="s">
        <v>4</v>
      </c>
      <c r="J4" t="s">
        <v>2</v>
      </c>
      <c r="K4" t="s">
        <v>4</v>
      </c>
      <c r="L4" t="s">
        <v>2</v>
      </c>
      <c r="M4" t="s">
        <v>4</v>
      </c>
      <c r="N4" t="s">
        <v>2</v>
      </c>
      <c r="O4" t="s">
        <v>4</v>
      </c>
      <c r="P4" t="s">
        <v>2</v>
      </c>
    </row>
    <row r="5" spans="1:16" x14ac:dyDescent="0.3">
      <c r="A5" t="s">
        <v>0</v>
      </c>
      <c r="B5" t="s">
        <v>23</v>
      </c>
      <c r="C5" t="s">
        <v>24</v>
      </c>
      <c r="D5" t="s">
        <v>31</v>
      </c>
      <c r="E5" t="s">
        <v>32</v>
      </c>
      <c r="F5" t="s">
        <v>33</v>
      </c>
      <c r="G5" t="s">
        <v>38</v>
      </c>
      <c r="I5" t="s">
        <v>5</v>
      </c>
      <c r="J5" t="s">
        <v>6</v>
      </c>
      <c r="K5" t="s">
        <v>5</v>
      </c>
      <c r="L5" t="s">
        <v>6</v>
      </c>
      <c r="M5" t="s">
        <v>25</v>
      </c>
      <c r="N5" t="s">
        <v>6</v>
      </c>
      <c r="O5" t="s">
        <v>25</v>
      </c>
      <c r="P5" t="s">
        <v>6</v>
      </c>
    </row>
    <row r="6" spans="1:16" x14ac:dyDescent="0.3">
      <c r="A6" t="s">
        <v>4</v>
      </c>
      <c r="B6" t="str">
        <f>_xlfn.IFNA(INDEX(Table1[],MATCH(Table5[[#This Row],[Name]],Table1[Name],0),2),"")</f>
        <v>None</v>
      </c>
      <c r="C6" t="str">
        <f>_xlfn.IFNA(INDEX(Table2[],MATCH(Table5[[#This Row],[Name]],Table2[Name],0),2),"")</f>
        <v>None</v>
      </c>
      <c r="D6" t="str">
        <f>_xlfn.IFNA(INDEX(Table3[],MATCH(Table5[[#This Row],[Name]],Table3[Name],0),2),"")</f>
        <v>None</v>
      </c>
      <c r="E6" t="str">
        <f>_xlfn.IFNA(INDEX(Table4[],MATCH(Table5[[#This Row],[Name]],Table4[Name],0),2),"")</f>
        <v>None</v>
      </c>
      <c r="G6" t="str">
        <f>IF(COUNTIF(Table5[[#This Row],[Day 1]:[Day 4]],"Accepted")&gt;0,"Accepted","")</f>
        <v/>
      </c>
      <c r="I6" t="s">
        <v>7</v>
      </c>
      <c r="J6" t="s">
        <v>6</v>
      </c>
      <c r="K6" t="s">
        <v>7</v>
      </c>
      <c r="L6" t="s">
        <v>6</v>
      </c>
      <c r="M6" t="s">
        <v>5</v>
      </c>
      <c r="N6" t="s">
        <v>6</v>
      </c>
      <c r="O6" t="s">
        <v>5</v>
      </c>
      <c r="P6" t="s">
        <v>6</v>
      </c>
    </row>
    <row r="7" spans="1:16" x14ac:dyDescent="0.3">
      <c r="A7" t="s">
        <v>13</v>
      </c>
      <c r="B7" t="str">
        <f>_xlfn.IFNA(INDEX(Table1[],MATCH(Table5[[#This Row],[Name]],Table1[Name],0),2),"")</f>
        <v>Declined</v>
      </c>
      <c r="C7" t="str">
        <f>_xlfn.IFNA(INDEX(Table2[],MATCH(Table5[[#This Row],[Name]],Table2[Name],0),2),"")</f>
        <v>Declined</v>
      </c>
      <c r="D7" t="str">
        <f>_xlfn.IFNA(INDEX(Table3[],MATCH(Table5[[#This Row],[Name]],Table3[Name],0),2),"")</f>
        <v>Accepted</v>
      </c>
      <c r="E7" t="str">
        <f>_xlfn.IFNA(INDEX(Table4[],MATCH(Table5[[#This Row],[Name]],Table4[Name],0),2),"")</f>
        <v>Accepted</v>
      </c>
      <c r="G7" t="str">
        <f>IF(COUNTIF(Table5[[#This Row],[Day 1]:[Day 4]],"Accepted")&gt;0,"Accepted","")</f>
        <v>Accepted</v>
      </c>
      <c r="I7" t="s">
        <v>8</v>
      </c>
      <c r="J7" t="s">
        <v>6</v>
      </c>
      <c r="K7" t="s">
        <v>8</v>
      </c>
      <c r="L7" t="s">
        <v>6</v>
      </c>
      <c r="M7" t="s">
        <v>26</v>
      </c>
      <c r="N7" t="s">
        <v>22</v>
      </c>
      <c r="O7" t="s">
        <v>7</v>
      </c>
      <c r="P7" t="s">
        <v>6</v>
      </c>
    </row>
    <row r="8" spans="1:16" x14ac:dyDescent="0.3">
      <c r="A8" t="s">
        <v>19</v>
      </c>
      <c r="B8" t="str">
        <f>_xlfn.IFNA(INDEX(Table1[],MATCH(Table5[[#This Row],[Name]],Table1[Name],0),2),"")</f>
        <v>Accepted</v>
      </c>
      <c r="C8" t="str">
        <f>_xlfn.IFNA(INDEX(Table2[],MATCH(Table5[[#This Row],[Name]],Table2[Name],0),2),"")</f>
        <v>Accepted</v>
      </c>
      <c r="D8" t="str">
        <f>_xlfn.IFNA(INDEX(Table3[],MATCH(Table5[[#This Row],[Name]],Table3[Name],0),2),"")</f>
        <v>Accepted</v>
      </c>
      <c r="E8" t="str">
        <f>_xlfn.IFNA(INDEX(Table4[],MATCH(Table5[[#This Row],[Name]],Table4[Name],0),2),"")</f>
        <v>Accepted</v>
      </c>
      <c r="G8" t="str">
        <f>IF(COUNTIF(Table5[[#This Row],[Day 1]:[Day 4]],"Accepted")&gt;0,"Accepted","")</f>
        <v>Accepted</v>
      </c>
      <c r="I8" t="s">
        <v>9</v>
      </c>
      <c r="J8" t="s">
        <v>10</v>
      </c>
      <c r="K8" t="s">
        <v>9</v>
      </c>
      <c r="L8" t="s">
        <v>10</v>
      </c>
      <c r="M8" t="s">
        <v>7</v>
      </c>
      <c r="N8" t="s">
        <v>6</v>
      </c>
      <c r="O8" t="s">
        <v>8</v>
      </c>
      <c r="P8" t="s">
        <v>6</v>
      </c>
    </row>
    <row r="9" spans="1:16" x14ac:dyDescent="0.3">
      <c r="A9" t="s">
        <v>20</v>
      </c>
      <c r="B9" t="str">
        <f>_xlfn.IFNA(INDEX(Table1[],MATCH(Table5[[#This Row],[Name]],Table1[Name],0),2),"")</f>
        <v>Accepted</v>
      </c>
      <c r="C9" t="str">
        <f>_xlfn.IFNA(INDEX(Table2[],MATCH(Table5[[#This Row],[Name]],Table2[Name],0),2),"")</f>
        <v>Accepted</v>
      </c>
      <c r="D9" t="str">
        <f>_xlfn.IFNA(INDEX(Table3[],MATCH(Table5[[#This Row],[Name]],Table3[Name],0),2),"")</f>
        <v>Accepted</v>
      </c>
      <c r="E9" t="str">
        <f>_xlfn.IFNA(INDEX(Table4[],MATCH(Table5[[#This Row],[Name]],Table4[Name],0),2),"")</f>
        <v>Accepted</v>
      </c>
      <c r="G9" t="str">
        <f>IF(COUNTIF(Table5[[#This Row],[Day 1]:[Day 4]],"Accepted")&gt;0,"Accepted","")</f>
        <v>Accepted</v>
      </c>
      <c r="I9" t="s">
        <v>11</v>
      </c>
      <c r="J9" t="s">
        <v>6</v>
      </c>
      <c r="K9" t="s">
        <v>11</v>
      </c>
      <c r="L9" t="s">
        <v>6</v>
      </c>
      <c r="M9" t="s">
        <v>8</v>
      </c>
      <c r="N9" t="s">
        <v>6</v>
      </c>
      <c r="O9" t="s">
        <v>9</v>
      </c>
      <c r="P9" t="s">
        <v>10</v>
      </c>
    </row>
    <row r="10" spans="1:16" x14ac:dyDescent="0.3">
      <c r="A10" t="s">
        <v>28</v>
      </c>
      <c r="B10" t="str">
        <f>_xlfn.IFNA(INDEX(Table1[],MATCH(Table5[[#This Row],[Name]],Table1[Name],0),2),"")</f>
        <v/>
      </c>
      <c r="C10" t="str">
        <f>_xlfn.IFNA(INDEX(Table2[],MATCH(Table5[[#This Row],[Name]],Table2[Name],0),2),"")</f>
        <v/>
      </c>
      <c r="D10" t="str">
        <f>_xlfn.IFNA(INDEX(Table3[],MATCH(Table5[[#This Row],[Name]],Table3[Name],0),2),"")</f>
        <v>Accepted</v>
      </c>
      <c r="E10" t="str">
        <f>_xlfn.IFNA(INDEX(Table4[],MATCH(Table5[[#This Row],[Name]],Table4[Name],0),2),"")</f>
        <v>Accepted</v>
      </c>
      <c r="G10" t="str">
        <f>IF(COUNTIF(Table5[[#This Row],[Day 1]:[Day 4]],"Accepted")&gt;0,"Accepted","")</f>
        <v>Accepted</v>
      </c>
      <c r="I10" t="s">
        <v>12</v>
      </c>
      <c r="J10" t="s">
        <v>10</v>
      </c>
      <c r="K10" t="s">
        <v>12</v>
      </c>
      <c r="L10" t="s">
        <v>10</v>
      </c>
      <c r="M10" t="s">
        <v>9</v>
      </c>
      <c r="N10" t="s">
        <v>10</v>
      </c>
      <c r="O10" t="s">
        <v>11</v>
      </c>
      <c r="P10" t="s">
        <v>6</v>
      </c>
    </row>
    <row r="11" spans="1:16" x14ac:dyDescent="0.3">
      <c r="A11" t="s">
        <v>29</v>
      </c>
      <c r="B11" t="str">
        <f>_xlfn.IFNA(INDEX(Table1[],MATCH(Table5[[#This Row],[Name]],Table1[Name],0),2),"")</f>
        <v/>
      </c>
      <c r="C11" t="str">
        <f>_xlfn.IFNA(INDEX(Table2[],MATCH(Table5[[#This Row],[Name]],Table2[Name],0),2),"")</f>
        <v/>
      </c>
      <c r="D11" t="str">
        <f>_xlfn.IFNA(INDEX(Table3[],MATCH(Table5[[#This Row],[Name]],Table3[Name],0),2),"")</f>
        <v>Accepted</v>
      </c>
      <c r="E11" t="str">
        <f>_xlfn.IFNA(INDEX(Table4[],MATCH(Table5[[#This Row],[Name]],Table4[Name],0),2),"")</f>
        <v/>
      </c>
      <c r="G11" t="str">
        <f>IF(COUNTIF(Table5[[#This Row],[Day 1]:[Day 4]],"Accepted")&gt;0,"Accepted","")</f>
        <v>Accepted</v>
      </c>
      <c r="I11" t="s">
        <v>13</v>
      </c>
      <c r="J11" t="s">
        <v>10</v>
      </c>
      <c r="K11" t="s">
        <v>13</v>
      </c>
      <c r="L11" t="s">
        <v>10</v>
      </c>
      <c r="M11" t="s">
        <v>11</v>
      </c>
      <c r="N11" t="s">
        <v>6</v>
      </c>
      <c r="O11" t="s">
        <v>12</v>
      </c>
      <c r="P11" t="s">
        <v>10</v>
      </c>
    </row>
    <row r="12" spans="1:16" x14ac:dyDescent="0.3">
      <c r="A12" t="s">
        <v>3</v>
      </c>
      <c r="B12" t="str">
        <f>_xlfn.IFNA(INDEX(Table1[],MATCH(Table5[[#This Row],[Name]],Table1[Name],0),2),"")</f>
        <v>None</v>
      </c>
      <c r="C12" t="str">
        <f>_xlfn.IFNA(INDEX(Table2[],MATCH(Table5[[#This Row],[Name]],Table2[Name],0),2),"")</f>
        <v>None</v>
      </c>
      <c r="D12" t="str">
        <f>_xlfn.IFNA(INDEX(Table3[],MATCH(Table5[[#This Row],[Name]],Table3[Name],0),2),"")</f>
        <v>None</v>
      </c>
      <c r="E12" t="str">
        <f>_xlfn.IFNA(INDEX(Table4[],MATCH(Table5[[#This Row],[Name]],Table4[Name],0),2),"")</f>
        <v>Accepted</v>
      </c>
      <c r="G12" t="str">
        <f>IF(COUNTIF(Table5[[#This Row],[Day 1]:[Day 4]],"Accepted")&gt;0,"Accepted","")</f>
        <v>Accepted</v>
      </c>
      <c r="I12" t="s">
        <v>14</v>
      </c>
      <c r="J12" t="s">
        <v>6</v>
      </c>
      <c r="K12" t="s">
        <v>14</v>
      </c>
      <c r="L12" t="s">
        <v>6</v>
      </c>
      <c r="M12" t="s">
        <v>12</v>
      </c>
      <c r="N12" t="s">
        <v>10</v>
      </c>
      <c r="O12" t="s">
        <v>13</v>
      </c>
      <c r="P12" t="s">
        <v>6</v>
      </c>
    </row>
    <row r="13" spans="1:16" x14ac:dyDescent="0.3">
      <c r="A13" t="s">
        <v>12</v>
      </c>
      <c r="B13" t="str">
        <f>_xlfn.IFNA(INDEX(Table1[],MATCH(Table5[[#This Row],[Name]],Table1[Name],0),2),"")</f>
        <v>Declined</v>
      </c>
      <c r="C13" t="str">
        <f>_xlfn.IFNA(INDEX(Table2[],MATCH(Table5[[#This Row],[Name]],Table2[Name],0),2),"")</f>
        <v>Declined</v>
      </c>
      <c r="D13" t="str">
        <f>_xlfn.IFNA(INDEX(Table3[],MATCH(Table5[[#This Row],[Name]],Table3[Name],0),2),"")</f>
        <v>Declined</v>
      </c>
      <c r="E13" t="str">
        <f>_xlfn.IFNA(INDEX(Table4[],MATCH(Table5[[#This Row],[Name]],Table4[Name],0),2),"")</f>
        <v>Declined</v>
      </c>
      <c r="G13" t="str">
        <f>IF(COUNTIF(Table5[[#This Row],[Day 1]:[Day 4]],"Accepted")&gt;0,"Accepted","")</f>
        <v/>
      </c>
      <c r="I13" t="s">
        <v>15</v>
      </c>
      <c r="J13" t="s">
        <v>6</v>
      </c>
      <c r="K13" t="s">
        <v>15</v>
      </c>
      <c r="L13" t="s">
        <v>6</v>
      </c>
      <c r="M13" t="s">
        <v>13</v>
      </c>
      <c r="N13" t="s">
        <v>6</v>
      </c>
      <c r="O13" t="s">
        <v>14</v>
      </c>
      <c r="P13" t="s">
        <v>6</v>
      </c>
    </row>
    <row r="14" spans="1:16" x14ac:dyDescent="0.3">
      <c r="A14" t="s">
        <v>11</v>
      </c>
      <c r="B14" t="str">
        <f>_xlfn.IFNA(INDEX(Table1[],MATCH(Table5[[#This Row],[Name]],Table1[Name],0),2),"")</f>
        <v>Accepted</v>
      </c>
      <c r="C14" t="str">
        <f>_xlfn.IFNA(INDEX(Table2[],MATCH(Table5[[#This Row],[Name]],Table2[Name],0),2),"")</f>
        <v>Accepted</v>
      </c>
      <c r="D14" t="str">
        <f>_xlfn.IFNA(INDEX(Table3[],MATCH(Table5[[#This Row],[Name]],Table3[Name],0),2),"")</f>
        <v>Accepted</v>
      </c>
      <c r="E14" t="str">
        <f>_xlfn.IFNA(INDEX(Table4[],MATCH(Table5[[#This Row],[Name]],Table4[Name],0),2),"")</f>
        <v>Accepted</v>
      </c>
      <c r="G14" t="str">
        <f>IF(COUNTIF(Table5[[#This Row],[Day 1]:[Day 4]],"Accepted")&gt;0,"Accepted","")</f>
        <v>Accepted</v>
      </c>
      <c r="I14" t="s">
        <v>16</v>
      </c>
      <c r="J14" t="s">
        <v>6</v>
      </c>
      <c r="K14" t="s">
        <v>16</v>
      </c>
      <c r="L14" t="s">
        <v>6</v>
      </c>
      <c r="M14" t="s">
        <v>14</v>
      </c>
      <c r="N14" t="s">
        <v>6</v>
      </c>
      <c r="O14" t="s">
        <v>15</v>
      </c>
      <c r="P14" t="s">
        <v>6</v>
      </c>
    </row>
    <row r="15" spans="1:16" x14ac:dyDescent="0.3">
      <c r="A15" t="s">
        <v>14</v>
      </c>
      <c r="B15" t="str">
        <f>_xlfn.IFNA(INDEX(Table1[],MATCH(Table5[[#This Row],[Name]],Table1[Name],0),2),"")</f>
        <v>Accepted</v>
      </c>
      <c r="C15" t="str">
        <f>_xlfn.IFNA(INDEX(Table2[],MATCH(Table5[[#This Row],[Name]],Table2[Name],0),2),"")</f>
        <v>Accepted</v>
      </c>
      <c r="D15" t="str">
        <f>_xlfn.IFNA(INDEX(Table3[],MATCH(Table5[[#This Row],[Name]],Table3[Name],0),2),"")</f>
        <v>Accepted</v>
      </c>
      <c r="E15" t="str">
        <f>_xlfn.IFNA(INDEX(Table4[],MATCH(Table5[[#This Row],[Name]],Table4[Name],0),2),"")</f>
        <v>Accepted</v>
      </c>
      <c r="G15" t="str">
        <f>IF(COUNTIF(Table5[[#This Row],[Day 1]:[Day 4]],"Accepted")&gt;0,"Accepted","")</f>
        <v>Accepted</v>
      </c>
      <c r="I15" t="s">
        <v>17</v>
      </c>
      <c r="J15" t="s">
        <v>6</v>
      </c>
      <c r="K15" t="s">
        <v>18</v>
      </c>
      <c r="L15" t="s">
        <v>22</v>
      </c>
      <c r="M15" t="s">
        <v>27</v>
      </c>
      <c r="N15" t="s">
        <v>6</v>
      </c>
      <c r="O15" t="s">
        <v>28</v>
      </c>
      <c r="P15" t="s">
        <v>6</v>
      </c>
    </row>
    <row r="16" spans="1:16" x14ac:dyDescent="0.3">
      <c r="A16" t="s">
        <v>27</v>
      </c>
      <c r="B16" t="str">
        <f>_xlfn.IFNA(INDEX(Table1[],MATCH(Table5[[#This Row],[Name]],Table1[Name],0),2),"")</f>
        <v/>
      </c>
      <c r="C16" t="str">
        <f>_xlfn.IFNA(INDEX(Table2[],MATCH(Table5[[#This Row],[Name]],Table2[Name],0),2),"")</f>
        <v/>
      </c>
      <c r="D16" t="str">
        <f>_xlfn.IFNA(INDEX(Table3[],MATCH(Table5[[#This Row],[Name]],Table3[Name],0),2),"")</f>
        <v>Accepted</v>
      </c>
      <c r="E16" t="str">
        <f>_xlfn.IFNA(INDEX(Table4[],MATCH(Table5[[#This Row],[Name]],Table4[Name],0),2),"")</f>
        <v/>
      </c>
      <c r="G16" t="str">
        <f>IF(COUNTIF(Table5[[#This Row],[Day 1]:[Day 4]],"Accepted")&gt;0,"Accepted","")</f>
        <v>Accepted</v>
      </c>
      <c r="I16" t="s">
        <v>18</v>
      </c>
      <c r="J16" t="s">
        <v>10</v>
      </c>
      <c r="K16" t="s">
        <v>19</v>
      </c>
      <c r="L16" t="s">
        <v>6</v>
      </c>
      <c r="M16" t="s">
        <v>15</v>
      </c>
      <c r="N16" t="s">
        <v>6</v>
      </c>
      <c r="O16" t="s">
        <v>18</v>
      </c>
      <c r="P16" t="s">
        <v>22</v>
      </c>
    </row>
    <row r="17" spans="1:16" x14ac:dyDescent="0.3">
      <c r="A17" t="s">
        <v>42</v>
      </c>
      <c r="B17" t="str">
        <f>_xlfn.IFNA(INDEX(Table1[],MATCH(Table5[[#This Row],[Name]],Table1[Name],0),2),"")</f>
        <v>Declined</v>
      </c>
      <c r="C17" t="str">
        <f>_xlfn.IFNA(INDEX(Table2[],MATCH(Table5[[#This Row],[Name]],Table2[Name],0),2),"")</f>
        <v>Declined</v>
      </c>
      <c r="D17" t="str">
        <f>_xlfn.IFNA(INDEX(Table3[],MATCH(Table5[[#This Row],[Name]],Table3[Name],0),2),"")</f>
        <v>Declined</v>
      </c>
      <c r="E17" t="str">
        <f>_xlfn.IFNA(INDEX(Table4[],MATCH(Table5[[#This Row],[Name]],Table4[Name],0),2),"")</f>
        <v>Declined</v>
      </c>
      <c r="G17" t="str">
        <f>IF(COUNTIF(Table5[[#This Row],[Day 1]:[Day 4]],"Accepted")&gt;0,"Accepted","")</f>
        <v/>
      </c>
      <c r="I17" t="s">
        <v>19</v>
      </c>
      <c r="J17" t="s">
        <v>6</v>
      </c>
      <c r="K17" t="s">
        <v>20</v>
      </c>
      <c r="L17" t="s">
        <v>6</v>
      </c>
      <c r="M17" t="s">
        <v>28</v>
      </c>
      <c r="N17" t="s">
        <v>6</v>
      </c>
      <c r="O17" t="s">
        <v>19</v>
      </c>
      <c r="P17" t="s">
        <v>6</v>
      </c>
    </row>
    <row r="18" spans="1:16" x14ac:dyDescent="0.3">
      <c r="A18" t="s">
        <v>7</v>
      </c>
      <c r="B18" t="str">
        <f>_xlfn.IFNA(INDEX(Table1[],MATCH(Table5[[#This Row],[Name]],Table1[Name],0),2),"")</f>
        <v>Accepted</v>
      </c>
      <c r="C18" t="str">
        <f>_xlfn.IFNA(INDEX(Table2[],MATCH(Table5[[#This Row],[Name]],Table2[Name],0),2),"")</f>
        <v>Accepted</v>
      </c>
      <c r="D18" t="str">
        <f>_xlfn.IFNA(INDEX(Table3[],MATCH(Table5[[#This Row],[Name]],Table3[Name],0),2),"")</f>
        <v>Accepted</v>
      </c>
      <c r="E18" t="str">
        <f>_xlfn.IFNA(INDEX(Table4[],MATCH(Table5[[#This Row],[Name]],Table4[Name],0),2),"")</f>
        <v>Accepted</v>
      </c>
      <c r="G18" t="str">
        <f>IF(COUNTIF(Table5[[#This Row],[Day 1]:[Day 4]],"Accepted")&gt;0,"Accepted","")</f>
        <v>Accepted</v>
      </c>
      <c r="I18" t="s">
        <v>20</v>
      </c>
      <c r="J18" t="s">
        <v>6</v>
      </c>
      <c r="K18" t="s">
        <v>21</v>
      </c>
      <c r="L18" t="s">
        <v>22</v>
      </c>
      <c r="M18" t="s">
        <v>18</v>
      </c>
      <c r="N18" t="s">
        <v>22</v>
      </c>
      <c r="O18" t="s">
        <v>30</v>
      </c>
      <c r="P18" t="s">
        <v>6</v>
      </c>
    </row>
    <row r="19" spans="1:16" x14ac:dyDescent="0.3">
      <c r="A19" t="s">
        <v>8</v>
      </c>
      <c r="B19" t="str">
        <f>_xlfn.IFNA(INDEX(Table1[],MATCH(Table5[[#This Row],[Name]],Table1[Name],0),2),"")</f>
        <v>Accepted</v>
      </c>
      <c r="C19" t="str">
        <f>_xlfn.IFNA(INDEX(Table2[],MATCH(Table5[[#This Row],[Name]],Table2[Name],0),2),"")</f>
        <v>Accepted</v>
      </c>
      <c r="D19" t="str">
        <f>_xlfn.IFNA(INDEX(Table3[],MATCH(Table5[[#This Row],[Name]],Table3[Name],0),2),"")</f>
        <v>Accepted</v>
      </c>
      <c r="E19" t="str">
        <f>_xlfn.IFNA(INDEX(Table4[],MATCH(Table5[[#This Row],[Name]],Table4[Name],0),2),"")</f>
        <v>Accepted</v>
      </c>
      <c r="G19" t="str">
        <f>IF(COUNTIF(Table5[[#This Row],[Day 1]:[Day 4]],"Accepted")&gt;0,"Accepted","")</f>
        <v>Accepted</v>
      </c>
      <c r="I19" t="s">
        <v>21</v>
      </c>
      <c r="J19" t="s">
        <v>22</v>
      </c>
      <c r="K19" t="s">
        <v>17</v>
      </c>
      <c r="L19" t="s">
        <v>6</v>
      </c>
      <c r="M19" t="s">
        <v>19</v>
      </c>
      <c r="N19" t="s">
        <v>6</v>
      </c>
      <c r="O19" t="s">
        <v>20</v>
      </c>
      <c r="P19" t="s">
        <v>6</v>
      </c>
    </row>
    <row r="20" spans="1:16" x14ac:dyDescent="0.3">
      <c r="A20" t="s">
        <v>43</v>
      </c>
      <c r="B20" t="str">
        <f>_xlfn.IFNA(INDEX(Table1[],MATCH(Table5[[#This Row],[Name]],Table1[Name],0),2),"")</f>
        <v>Declined</v>
      </c>
      <c r="C20" t="str">
        <f>_xlfn.IFNA(INDEX(Table2[],MATCH(Table5[[#This Row],[Name]],Table2[Name],0),2),"")</f>
        <v>Accepted</v>
      </c>
      <c r="D20" t="str">
        <f>_xlfn.IFNA(INDEX(Table3[],MATCH(Table5[[#This Row],[Name]],Table3[Name],0),2),"")</f>
        <v>Accepted</v>
      </c>
      <c r="E20" t="str">
        <f>_xlfn.IFNA(INDEX(Table4[],MATCH(Table5[[#This Row],[Name]],Table4[Name],0),2),"")</f>
        <v>Accepted</v>
      </c>
      <c r="F20" t="s">
        <v>40</v>
      </c>
      <c r="G20" t="str">
        <f>IF(COUNTIF(Table5[[#This Row],[Day 1]:[Day 4]],"Accepted")&gt;0,"Accepted","")</f>
        <v>Accepted</v>
      </c>
      <c r="I20" t="s">
        <v>36</v>
      </c>
      <c r="J20" t="s">
        <v>6</v>
      </c>
      <c r="K20" t="s">
        <v>36</v>
      </c>
      <c r="L20" t="s">
        <v>6</v>
      </c>
      <c r="M20" t="s">
        <v>29</v>
      </c>
      <c r="N20" t="s">
        <v>6</v>
      </c>
      <c r="O20" t="s">
        <v>21</v>
      </c>
      <c r="P20" t="s">
        <v>6</v>
      </c>
    </row>
    <row r="21" spans="1:16" x14ac:dyDescent="0.3">
      <c r="A21" t="s">
        <v>15</v>
      </c>
      <c r="B21" t="str">
        <f>_xlfn.IFNA(INDEX(Table1[],MATCH(Table5[[#This Row],[Name]],Table1[Name],0),2),"")</f>
        <v>Accepted</v>
      </c>
      <c r="C21" t="str">
        <f>_xlfn.IFNA(INDEX(Table2[],MATCH(Table5[[#This Row],[Name]],Table2[Name],0),2),"")</f>
        <v>Accepted</v>
      </c>
      <c r="D21" t="str">
        <f>_xlfn.IFNA(INDEX(Table3[],MATCH(Table5[[#This Row],[Name]],Table3[Name],0),2),"")</f>
        <v>Accepted</v>
      </c>
      <c r="E21" t="str">
        <f>_xlfn.IFNA(INDEX(Table4[],MATCH(Table5[[#This Row],[Name]],Table4[Name],0),2),"")</f>
        <v>Accepted</v>
      </c>
      <c r="G21" t="str">
        <f>IF(COUNTIF(Table5[[#This Row],[Day 1]:[Day 4]],"Accepted")&gt;0,"Accepted","")</f>
        <v>Accepted</v>
      </c>
      <c r="I21" t="s">
        <v>39</v>
      </c>
      <c r="J21" t="s">
        <v>6</v>
      </c>
      <c r="K21" t="s">
        <v>39</v>
      </c>
      <c r="L21" t="s">
        <v>6</v>
      </c>
      <c r="M21" t="s">
        <v>30</v>
      </c>
      <c r="N21" t="s">
        <v>6</v>
      </c>
      <c r="O21" t="s">
        <v>17</v>
      </c>
      <c r="P21" t="s">
        <v>6</v>
      </c>
    </row>
    <row r="22" spans="1:16" x14ac:dyDescent="0.3">
      <c r="A22" t="s">
        <v>36</v>
      </c>
      <c r="B22" t="str">
        <f>_xlfn.IFNA(INDEX(Table1[],MATCH(Table5[[#This Row],[Name]],Table1[Name],0),2),"")</f>
        <v>Accepted</v>
      </c>
      <c r="C22" t="str">
        <f>_xlfn.IFNA(INDEX(Table2[],MATCH(Table5[[#This Row],[Name]],Table2[Name],0),2),"")</f>
        <v>Accepted</v>
      </c>
      <c r="D22" t="str">
        <f>_xlfn.IFNA(INDEX(Table3[],MATCH(Table5[[#This Row],[Name]],Table3[Name],0),2),"")</f>
        <v>Accepted</v>
      </c>
      <c r="E22" t="str">
        <f>_xlfn.IFNA(INDEX(Table4[],MATCH(Table5[[#This Row],[Name]],Table4[Name],0),2),"")</f>
        <v>Accepted</v>
      </c>
      <c r="F22" t="s">
        <v>37</v>
      </c>
      <c r="G22" t="str">
        <f>IF(COUNTIF(Table5[[#This Row],[Day 1]:[Day 4]],"Accepted")&gt;0,"Accepted","")</f>
        <v>Accepted</v>
      </c>
      <c r="I22" t="s">
        <v>41</v>
      </c>
      <c r="J22" t="s">
        <v>10</v>
      </c>
      <c r="K22" t="s">
        <v>41</v>
      </c>
      <c r="L22" t="s">
        <v>10</v>
      </c>
      <c r="M22" t="s">
        <v>20</v>
      </c>
      <c r="N22" t="s">
        <v>6</v>
      </c>
      <c r="O22" t="s">
        <v>36</v>
      </c>
      <c r="P22" t="s">
        <v>6</v>
      </c>
    </row>
    <row r="23" spans="1:16" x14ac:dyDescent="0.3">
      <c r="A23" t="s">
        <v>9</v>
      </c>
      <c r="B23" t="str">
        <f>_xlfn.IFNA(INDEX(Table1[],MATCH(Table5[[#This Row],[Name]],Table1[Name],0),2),"")</f>
        <v>Declined</v>
      </c>
      <c r="C23" t="str">
        <f>_xlfn.IFNA(INDEX(Table2[],MATCH(Table5[[#This Row],[Name]],Table2[Name],0),2),"")</f>
        <v>Declined</v>
      </c>
      <c r="D23" t="str">
        <f>_xlfn.IFNA(INDEX(Table3[],MATCH(Table5[[#This Row],[Name]],Table3[Name],0),2),"")</f>
        <v>Declined</v>
      </c>
      <c r="E23" t="str">
        <f>_xlfn.IFNA(INDEX(Table4[],MATCH(Table5[[#This Row],[Name]],Table4[Name],0),2),"")</f>
        <v>Declined</v>
      </c>
      <c r="G23" t="str">
        <f>IF(COUNTIF(Table5[[#This Row],[Day 1]:[Day 4]],"Accepted")&gt;0,"Accepted","")</f>
        <v/>
      </c>
      <c r="I23" t="s">
        <v>42</v>
      </c>
      <c r="J23" t="s">
        <v>10</v>
      </c>
      <c r="K23" t="s">
        <v>42</v>
      </c>
      <c r="L23" t="s">
        <v>10</v>
      </c>
      <c r="M23" t="s">
        <v>21</v>
      </c>
      <c r="N23" t="s">
        <v>6</v>
      </c>
      <c r="O23" t="s">
        <v>39</v>
      </c>
      <c r="P23" t="s">
        <v>6</v>
      </c>
    </row>
    <row r="24" spans="1:16" x14ac:dyDescent="0.3">
      <c r="A24" t="s">
        <v>16</v>
      </c>
      <c r="B24" t="str">
        <f>_xlfn.IFNA(INDEX(Table1[],MATCH(Table5[[#This Row],[Name]],Table1[Name],0),2),"")</f>
        <v>Accepted</v>
      </c>
      <c r="C24" t="str">
        <f>_xlfn.IFNA(INDEX(Table2[],MATCH(Table5[[#This Row],[Name]],Table2[Name],0),2),"")</f>
        <v>Accepted</v>
      </c>
      <c r="D24" t="str">
        <f>_xlfn.IFNA(INDEX(Table3[],MATCH(Table5[[#This Row],[Name]],Table3[Name],0),2),"")</f>
        <v/>
      </c>
      <c r="E24" t="str">
        <f>_xlfn.IFNA(INDEX(Table4[],MATCH(Table5[[#This Row],[Name]],Table4[Name],0),2),"")</f>
        <v/>
      </c>
      <c r="F24" t="s">
        <v>34</v>
      </c>
      <c r="G24" t="str">
        <f>IF(COUNTIF(Table5[[#This Row],[Day 1]:[Day 4]],"Accepted")&gt;0,"Accepted","")</f>
        <v>Accepted</v>
      </c>
      <c r="I24" t="s">
        <v>43</v>
      </c>
      <c r="J24" t="s">
        <v>10</v>
      </c>
      <c r="K24" t="s">
        <v>43</v>
      </c>
      <c r="L24" t="s">
        <v>6</v>
      </c>
      <c r="M24" t="s">
        <v>17</v>
      </c>
      <c r="N24" t="s">
        <v>6</v>
      </c>
      <c r="O24" t="s">
        <v>41</v>
      </c>
      <c r="P24" t="s">
        <v>10</v>
      </c>
    </row>
    <row r="25" spans="1:16" x14ac:dyDescent="0.3">
      <c r="A25" t="s">
        <v>18</v>
      </c>
      <c r="B25" t="str">
        <f>_xlfn.IFNA(INDEX(Table1[],MATCH(Table5[[#This Row],[Name]],Table1[Name],0),2),"")</f>
        <v>Declined</v>
      </c>
      <c r="C25" t="str">
        <f>_xlfn.IFNA(INDEX(Table2[],MATCH(Table5[[#This Row],[Name]],Table2[Name],0),2),"")</f>
        <v>Tentative</v>
      </c>
      <c r="D25" t="str">
        <f>_xlfn.IFNA(INDEX(Table3[],MATCH(Table5[[#This Row],[Name]],Table3[Name],0),2),"")</f>
        <v>Tentative</v>
      </c>
      <c r="E25" t="str">
        <f>_xlfn.IFNA(INDEX(Table4[],MATCH(Table5[[#This Row],[Name]],Table4[Name],0),2),"")</f>
        <v>Tentative</v>
      </c>
      <c r="F25" t="s">
        <v>35</v>
      </c>
      <c r="G25" t="str">
        <f>IF(COUNTIF(Table5[[#This Row],[Day 1]:[Day 4]],"Accepted")&gt;0,"Accepted","")</f>
        <v/>
      </c>
      <c r="I25" t="s">
        <v>44</v>
      </c>
      <c r="J25" t="s">
        <v>6</v>
      </c>
      <c r="K25" t="s">
        <v>44</v>
      </c>
      <c r="L25" t="s">
        <v>6</v>
      </c>
      <c r="M25" t="s">
        <v>36</v>
      </c>
      <c r="N25" t="s">
        <v>6</v>
      </c>
      <c r="O25" t="s">
        <v>42</v>
      </c>
      <c r="P25" t="s">
        <v>10</v>
      </c>
    </row>
    <row r="26" spans="1:16" x14ac:dyDescent="0.3">
      <c r="A26" t="s">
        <v>21</v>
      </c>
      <c r="B26" t="str">
        <f>_xlfn.IFNA(INDEX(Table1[],MATCH(Table5[[#This Row],[Name]],Table1[Name],0),2),"")</f>
        <v>Tentative</v>
      </c>
      <c r="C26" t="str">
        <f>_xlfn.IFNA(INDEX(Table2[],MATCH(Table5[[#This Row],[Name]],Table2[Name],0),2),"")</f>
        <v>Tentative</v>
      </c>
      <c r="D26" t="str">
        <f>_xlfn.IFNA(INDEX(Table3[],MATCH(Table5[[#This Row],[Name]],Table3[Name],0),2),"")</f>
        <v>Accepted</v>
      </c>
      <c r="E26" t="str">
        <f>_xlfn.IFNA(INDEX(Table4[],MATCH(Table5[[#This Row],[Name]],Table4[Name],0),2),"")</f>
        <v>Accepted</v>
      </c>
      <c r="G26" t="str">
        <f>IF(COUNTIF(Table5[[#This Row],[Day 1]:[Day 4]],"Accepted")&gt;0,"Accepted","")</f>
        <v>Accepted</v>
      </c>
      <c r="I26" t="s">
        <v>45</v>
      </c>
      <c r="J26" t="s">
        <v>10</v>
      </c>
      <c r="K26" t="s">
        <v>45</v>
      </c>
      <c r="L26" t="s">
        <v>10</v>
      </c>
      <c r="M26" t="s">
        <v>39</v>
      </c>
      <c r="N26" t="s">
        <v>6</v>
      </c>
      <c r="O26" t="s">
        <v>43</v>
      </c>
      <c r="P26" t="s">
        <v>6</v>
      </c>
    </row>
    <row r="27" spans="1:16" x14ac:dyDescent="0.3">
      <c r="A27" t="s">
        <v>39</v>
      </c>
      <c r="B27" t="str">
        <f>_xlfn.IFNA(INDEX(Table1[],MATCH(Table5[[#This Row],[Name]],Table1[Name],0),2),"")</f>
        <v>Accepted</v>
      </c>
      <c r="C27" t="str">
        <f>_xlfn.IFNA(INDEX(Table2[],MATCH(Table5[[#This Row],[Name]],Table2[Name],0),2),"")</f>
        <v>Accepted</v>
      </c>
      <c r="D27" t="str">
        <f>_xlfn.IFNA(INDEX(Table3[],MATCH(Table5[[#This Row],[Name]],Table3[Name],0),2),"")</f>
        <v>Accepted</v>
      </c>
      <c r="E27" t="str">
        <f>_xlfn.IFNA(INDEX(Table4[],MATCH(Table5[[#This Row],[Name]],Table4[Name],0),2),"")</f>
        <v>Accepted</v>
      </c>
      <c r="G27" t="str">
        <f>IF(COUNTIF(Table5[[#This Row],[Day 1]:[Day 4]],"Accepted")&gt;0,"Accepted","")</f>
        <v>Accepted</v>
      </c>
      <c r="I27" t="s">
        <v>42</v>
      </c>
      <c r="J27" t="s">
        <v>10</v>
      </c>
      <c r="K27" t="s">
        <v>44</v>
      </c>
      <c r="L27" t="s">
        <v>6</v>
      </c>
      <c r="M27" t="s">
        <v>41</v>
      </c>
      <c r="N27" t="s">
        <v>10</v>
      </c>
      <c r="O27" t="s">
        <v>44</v>
      </c>
      <c r="P27" t="s">
        <v>6</v>
      </c>
    </row>
    <row r="28" spans="1:16" x14ac:dyDescent="0.3">
      <c r="A28" t="s">
        <v>45</v>
      </c>
      <c r="B28" t="str">
        <f>_xlfn.IFNA(INDEX(Table1[],MATCH(Table5[[#This Row],[Name]],Table1[Name],0),2),"")</f>
        <v>Declined</v>
      </c>
      <c r="C28" t="str">
        <f>_xlfn.IFNA(INDEX(Table2[],MATCH(Table5[[#This Row],[Name]],Table2[Name],0),2),"")</f>
        <v>Declined</v>
      </c>
      <c r="D28" t="str">
        <f>_xlfn.IFNA(INDEX(Table3[],MATCH(Table5[[#This Row],[Name]],Table3[Name],0),2),"")</f>
        <v>Accepted</v>
      </c>
      <c r="E28" t="str">
        <f>_xlfn.IFNA(INDEX(Table4[],MATCH(Table5[[#This Row],[Name]],Table4[Name],0),2),"")</f>
        <v>Accepted</v>
      </c>
      <c r="F28" t="s">
        <v>40</v>
      </c>
      <c r="G28" t="str">
        <f>IF(COUNTIF(Table5[[#This Row],[Day 1]:[Day 4]],"Accepted")&gt;0,"Accepted","")</f>
        <v>Accepted</v>
      </c>
      <c r="I28" t="s">
        <v>44</v>
      </c>
      <c r="J28" t="s">
        <v>6</v>
      </c>
      <c r="K28" t="s">
        <v>43</v>
      </c>
      <c r="L28" t="s">
        <v>6</v>
      </c>
      <c r="M28" t="s">
        <v>42</v>
      </c>
      <c r="N28" t="s">
        <v>10</v>
      </c>
      <c r="O28" t="s">
        <v>45</v>
      </c>
      <c r="P28" t="s">
        <v>6</v>
      </c>
    </row>
    <row r="29" spans="1:16" x14ac:dyDescent="0.3">
      <c r="A29" t="s">
        <v>5</v>
      </c>
      <c r="B29" t="str">
        <f>_xlfn.IFNA(INDEX(Table1[],MATCH(Table5[[#This Row],[Name]],Table1[Name],0),2),"")</f>
        <v>Accepted</v>
      </c>
      <c r="C29" t="str">
        <f>_xlfn.IFNA(INDEX(Table2[],MATCH(Table5[[#This Row],[Name]],Table2[Name],0),2),"")</f>
        <v>Accepted</v>
      </c>
      <c r="D29" t="str">
        <f>_xlfn.IFNA(INDEX(Table3[],MATCH(Table5[[#This Row],[Name]],Table3[Name],0),2),"")</f>
        <v>Accepted</v>
      </c>
      <c r="E29" t="str">
        <f>_xlfn.IFNA(INDEX(Table4[],MATCH(Table5[[#This Row],[Name]],Table4[Name],0),2),"")</f>
        <v>Accepted</v>
      </c>
      <c r="G29" t="str">
        <f>IF(COUNTIF(Table5[[#This Row],[Day 1]:[Day 4]],"Accepted")&gt;0,"Accepted","")</f>
        <v>Accepted</v>
      </c>
      <c r="I29" t="s">
        <v>47</v>
      </c>
      <c r="J29" t="s">
        <v>22</v>
      </c>
      <c r="K29" t="s">
        <v>47</v>
      </c>
      <c r="L29" t="s">
        <v>22</v>
      </c>
      <c r="M29" t="s">
        <v>43</v>
      </c>
      <c r="N29" t="s">
        <v>6</v>
      </c>
      <c r="O29" t="s">
        <v>46</v>
      </c>
      <c r="P29" t="s">
        <v>6</v>
      </c>
    </row>
    <row r="30" spans="1:16" x14ac:dyDescent="0.3">
      <c r="A30" t="s">
        <v>17</v>
      </c>
      <c r="B30" t="str">
        <f>_xlfn.IFNA(INDEX(Table1[],MATCH(Table5[[#This Row],[Name]],Table1[Name],0),2),"")</f>
        <v>Accepted</v>
      </c>
      <c r="C30" t="str">
        <f>_xlfn.IFNA(INDEX(Table2[],MATCH(Table5[[#This Row],[Name]],Table2[Name],0),2),"")</f>
        <v>Accepted</v>
      </c>
      <c r="D30" t="str">
        <f>_xlfn.IFNA(INDEX(Table3[],MATCH(Table5[[#This Row],[Name]],Table3[Name],0),2),"")</f>
        <v>Accepted</v>
      </c>
      <c r="E30" t="str">
        <f>_xlfn.IFNA(INDEX(Table4[],MATCH(Table5[[#This Row],[Name]],Table4[Name],0),2),"")</f>
        <v>Accepted</v>
      </c>
      <c r="F30" t="s">
        <v>40</v>
      </c>
      <c r="G30" t="str">
        <f>IF(COUNTIF(Table5[[#This Row],[Day 1]:[Day 4]],"Accepted")&gt;0,"Accepted","")</f>
        <v>Accepted</v>
      </c>
      <c r="I30" t="s">
        <v>48</v>
      </c>
      <c r="J30" t="s">
        <v>6</v>
      </c>
      <c r="K30" t="s">
        <v>48</v>
      </c>
      <c r="L30" t="s">
        <v>6</v>
      </c>
      <c r="M30" t="s">
        <v>44</v>
      </c>
      <c r="N30" t="s">
        <v>6</v>
      </c>
      <c r="O30" t="s">
        <v>47</v>
      </c>
      <c r="P30" t="s">
        <v>22</v>
      </c>
    </row>
    <row r="31" spans="1:16" x14ac:dyDescent="0.3">
      <c r="A31" t="s">
        <v>25</v>
      </c>
      <c r="B31" t="str">
        <f>_xlfn.IFNA(INDEX(Table1[],MATCH(Table5[[#This Row],[Name]],Table1[Name],0),2),"")</f>
        <v/>
      </c>
      <c r="C31" t="str">
        <f>_xlfn.IFNA(INDEX(Table2[],MATCH(Table5[[#This Row],[Name]],Table2[Name],0),2),"")</f>
        <v/>
      </c>
      <c r="D31" t="str">
        <f>_xlfn.IFNA(INDEX(Table3[],MATCH(Table5[[#This Row],[Name]],Table3[Name],0),2),"")</f>
        <v>Accepted</v>
      </c>
      <c r="E31" t="str">
        <f>_xlfn.IFNA(INDEX(Table4[],MATCH(Table5[[#This Row],[Name]],Table4[Name],0),2),"")</f>
        <v>Accepted</v>
      </c>
      <c r="G31" t="str">
        <f>IF(COUNTIF(Table5[[#This Row],[Day 1]:[Day 4]],"Accepted")&gt;0,"Accepted","")</f>
        <v>Accepted</v>
      </c>
      <c r="I31" t="s">
        <v>49</v>
      </c>
      <c r="J31" t="s">
        <v>6</v>
      </c>
      <c r="K31" t="s">
        <v>49</v>
      </c>
      <c r="L31" t="s">
        <v>6</v>
      </c>
      <c r="M31" t="s">
        <v>45</v>
      </c>
      <c r="N31" t="s">
        <v>6</v>
      </c>
      <c r="O31" t="s">
        <v>51</v>
      </c>
      <c r="P31" t="s">
        <v>22</v>
      </c>
    </row>
    <row r="32" spans="1:16" x14ac:dyDescent="0.3">
      <c r="A32" t="s">
        <v>26</v>
      </c>
      <c r="B32" t="str">
        <f>_xlfn.IFNA(INDEX(Table1[],MATCH(Table5[[#This Row],[Name]],Table1[Name],0),2),"")</f>
        <v/>
      </c>
      <c r="C32" t="str">
        <f>_xlfn.IFNA(INDEX(Table2[],MATCH(Table5[[#This Row],[Name]],Table2[Name],0),2),"")</f>
        <v/>
      </c>
      <c r="D32" t="str">
        <f>_xlfn.IFNA(INDEX(Table3[],MATCH(Table5[[#This Row],[Name]],Table3[Name],0),2),"")</f>
        <v>Tentative</v>
      </c>
      <c r="E32" t="str">
        <f>_xlfn.IFNA(INDEX(Table4[],MATCH(Table5[[#This Row],[Name]],Table4[Name],0),2),"")</f>
        <v/>
      </c>
      <c r="G32" t="str">
        <f>IF(COUNTIF(Table5[[#This Row],[Day 1]:[Day 4]],"Accepted")&gt;0,"Accepted","")</f>
        <v/>
      </c>
      <c r="I32" t="s">
        <v>50</v>
      </c>
      <c r="J32" t="s">
        <v>6</v>
      </c>
      <c r="K32" t="s">
        <v>50</v>
      </c>
      <c r="L32" t="s">
        <v>6</v>
      </c>
      <c r="M32" t="s">
        <v>46</v>
      </c>
      <c r="N32" t="s">
        <v>6</v>
      </c>
      <c r="O32" t="s">
        <v>48</v>
      </c>
      <c r="P32" t="s">
        <v>6</v>
      </c>
    </row>
    <row r="33" spans="1:16" x14ac:dyDescent="0.3">
      <c r="A33" t="s">
        <v>1</v>
      </c>
      <c r="B33" t="str">
        <f>_xlfn.IFNA(INDEX(Table1[],MATCH(Table5[[#This Row],[Name]],Table1[Name],0),2),"")</f>
        <v>None</v>
      </c>
      <c r="C33" t="str">
        <f>_xlfn.IFNA(INDEX(Table2[],MATCH(Table5[[#This Row],[Name]],Table2[Name],0),2),"")</f>
        <v>None</v>
      </c>
      <c r="D33" t="str">
        <f>_xlfn.IFNA(INDEX(Table3[],MATCH(Table5[[#This Row],[Name]],Table3[Name],0),2),"")</f>
        <v>None</v>
      </c>
      <c r="E33" t="str">
        <f>_xlfn.IFNA(INDEX(Table4[],MATCH(Table5[[#This Row],[Name]],Table4[Name],0),2),"")</f>
        <v>None</v>
      </c>
      <c r="G33" t="str">
        <f>IF(COUNTIF(Table5[[#This Row],[Day 1]:[Day 4]],"Accepted")&gt;0,"Accepted","")</f>
        <v/>
      </c>
      <c r="I33" t="s">
        <v>54</v>
      </c>
      <c r="J33" t="s">
        <v>6</v>
      </c>
      <c r="K33" t="s">
        <v>54</v>
      </c>
      <c r="L33" t="s">
        <v>6</v>
      </c>
      <c r="M33" t="s">
        <v>47</v>
      </c>
      <c r="N33" t="s">
        <v>22</v>
      </c>
      <c r="O33" t="s">
        <v>52</v>
      </c>
      <c r="P33" t="s">
        <v>6</v>
      </c>
    </row>
    <row r="34" spans="1:16" x14ac:dyDescent="0.3">
      <c r="A34" t="s">
        <v>30</v>
      </c>
      <c r="B34" t="str">
        <f>_xlfn.IFNA(INDEX(Table1[],MATCH(Table5[[#This Row],[Name]],Table1[Name],0),2),"")</f>
        <v/>
      </c>
      <c r="C34" t="str">
        <f>_xlfn.IFNA(INDEX(Table2[],MATCH(Table5[[#This Row],[Name]],Table2[Name],0),2),"")</f>
        <v/>
      </c>
      <c r="D34" t="str">
        <f>_xlfn.IFNA(INDEX(Table3[],MATCH(Table5[[#This Row],[Name]],Table3[Name],0),2),"")</f>
        <v>Accepted</v>
      </c>
      <c r="E34" t="str">
        <f>_xlfn.IFNA(INDEX(Table4[],MATCH(Table5[[#This Row],[Name]],Table4[Name],0),2),"")</f>
        <v>Accepted</v>
      </c>
      <c r="G34" t="str">
        <f>IF(COUNTIF(Table5[[#This Row],[Day 1]:[Day 4]],"Accepted")&gt;0,"Accepted","")</f>
        <v>Accepted</v>
      </c>
      <c r="I34" t="s">
        <v>55</v>
      </c>
      <c r="J34" t="s">
        <v>6</v>
      </c>
      <c r="K34" t="s">
        <v>55</v>
      </c>
      <c r="L34" t="s">
        <v>6</v>
      </c>
      <c r="M34" t="s">
        <v>48</v>
      </c>
      <c r="N34" t="s">
        <v>6</v>
      </c>
      <c r="O34" t="s">
        <v>42</v>
      </c>
      <c r="P34" t="s">
        <v>10</v>
      </c>
    </row>
    <row r="35" spans="1:16" x14ac:dyDescent="0.3">
      <c r="A35" t="s">
        <v>44</v>
      </c>
      <c r="B35" t="str">
        <f>_xlfn.IFNA(INDEX(Table1[],MATCH(Table5[[#This Row],[Name]],Table1[Name],0),2),"")</f>
        <v>Accepted</v>
      </c>
      <c r="C35" t="str">
        <f>_xlfn.IFNA(INDEX(Table2[],MATCH(Table5[[#This Row],[Name]],Table2[Name],0),2),"")</f>
        <v>Accepted</v>
      </c>
      <c r="D35" t="str">
        <f>_xlfn.IFNA(INDEX(Table3[],MATCH(Table5[[#This Row],[Name]],Table3[Name],0),2),"")</f>
        <v>Accepted</v>
      </c>
      <c r="E35" t="str">
        <f>_xlfn.IFNA(INDEX(Table4[],MATCH(Table5[[#This Row],[Name]],Table4[Name],0),2),"")</f>
        <v>Accepted</v>
      </c>
      <c r="G35" t="str">
        <f>IF(COUNTIF(Table5[[#This Row],[Day 1]:[Day 4]],"Accepted")&gt;0,"Accepted","")</f>
        <v>Accepted</v>
      </c>
      <c r="M35" t="s">
        <v>49</v>
      </c>
      <c r="N35" t="s">
        <v>10</v>
      </c>
      <c r="O35" t="s">
        <v>53</v>
      </c>
      <c r="P35" t="s">
        <v>6</v>
      </c>
    </row>
    <row r="36" spans="1:16" x14ac:dyDescent="0.3">
      <c r="A36" t="s">
        <v>41</v>
      </c>
      <c r="B36" t="str">
        <f>_xlfn.IFNA(INDEX(Table1[],MATCH(Table5[[#This Row],[Name]],Table1[Name],0),2),"")</f>
        <v>Declined</v>
      </c>
      <c r="C36" t="str">
        <f>_xlfn.IFNA(INDEX(Table2[],MATCH(Table5[[#This Row],[Name]],Table2[Name],0),2),"")</f>
        <v>Declined</v>
      </c>
      <c r="D36" t="str">
        <f>_xlfn.IFNA(INDEX(Table3[],MATCH(Table5[[#This Row],[Name]],Table3[Name],0),2),"")</f>
        <v>Declined</v>
      </c>
      <c r="E36" t="str">
        <f>_xlfn.IFNA(INDEX(Table4[],MATCH(Table5[[#This Row],[Name]],Table4[Name],0),2),"")</f>
        <v>Declined</v>
      </c>
      <c r="G36" t="str">
        <f>IF(COUNTIF(Table5[[#This Row],[Day 1]:[Day 4]],"Accepted")&gt;0,"Accepted","")</f>
        <v/>
      </c>
      <c r="M36" t="s">
        <v>50</v>
      </c>
      <c r="N36" t="s">
        <v>6</v>
      </c>
      <c r="O36" t="s">
        <v>50</v>
      </c>
      <c r="P36" t="s">
        <v>6</v>
      </c>
    </row>
    <row r="37" spans="1:16" x14ac:dyDescent="0.3">
      <c r="A37" t="s">
        <v>46</v>
      </c>
      <c r="B37" t="str">
        <f>_xlfn.IFNA(INDEX(Table1[],MATCH(Table5[[#This Row],[Name]],Table1[Name],0),2),"")</f>
        <v/>
      </c>
      <c r="C37" t="str">
        <f>_xlfn.IFNA(INDEX(Table2[],MATCH(Table5[[#This Row],[Name]],Table2[Name],0),2),"")</f>
        <v/>
      </c>
      <c r="D37" t="str">
        <f>_xlfn.IFNA(INDEX(Table3[],MATCH(Table5[[#This Row],[Name]],Table3[Name],0),2),"")</f>
        <v>Accepted</v>
      </c>
      <c r="E37" t="str">
        <f>_xlfn.IFNA(INDEX(Table4[],MATCH(Table5[[#This Row],[Name]],Table4[Name],0),2),"")</f>
        <v>Accepted</v>
      </c>
      <c r="G37" t="str">
        <f>IF(COUNTIF(Table5[[#This Row],[Day 1]:[Day 4]],"Accepted")&gt;0,"Accepted","")</f>
        <v>Accepted</v>
      </c>
      <c r="M37" t="s">
        <v>55</v>
      </c>
      <c r="N37" t="s">
        <v>6</v>
      </c>
      <c r="O37" t="s">
        <v>55</v>
      </c>
      <c r="P37" t="s">
        <v>6</v>
      </c>
    </row>
    <row r="38" spans="1:16" x14ac:dyDescent="0.3">
      <c r="A38" t="s">
        <v>44</v>
      </c>
      <c r="B38" t="str">
        <f>_xlfn.IFNA(INDEX(Table1[],MATCH(Table5[[#This Row],[Name]],Table1[Name],0),2),"")</f>
        <v>Accepted</v>
      </c>
      <c r="C38" t="str">
        <f>_xlfn.IFNA(INDEX(Table2[],MATCH(Table5[[#This Row],[Name]],Table2[Name],0),2),"")</f>
        <v>Accepted</v>
      </c>
      <c r="D38" t="str">
        <f>_xlfn.IFNA(INDEX(Table3[],MATCH(Table5[[#This Row],[Name]],Table3[Name],0),2),"")</f>
        <v>Accepted</v>
      </c>
      <c r="E38" t="str">
        <f>_xlfn.IFNA(INDEX(Table4[],MATCH(Table5[[#This Row],[Name]],Table4[Name],0),2),"")</f>
        <v>Accepted</v>
      </c>
      <c r="G38" t="str">
        <f>IF(COUNTIF(Table5[[#This Row],[Day 1]:[Day 4]],"Accepted")&gt;0,"Accepted","")</f>
        <v>Accepted</v>
      </c>
    </row>
    <row r="39" spans="1:16" x14ac:dyDescent="0.3">
      <c r="A39" t="s">
        <v>43</v>
      </c>
      <c r="B39" t="str">
        <f>_xlfn.IFNA(INDEX(Table1[],MATCH(Table5[[#This Row],[Name]],Table1[Name],0),2),"")</f>
        <v>Declined</v>
      </c>
      <c r="C39" t="str">
        <f>_xlfn.IFNA(INDEX(Table2[],MATCH(Table5[[#This Row],[Name]],Table2[Name],0),2),"")</f>
        <v>Accepted</v>
      </c>
      <c r="D39" t="str">
        <f>_xlfn.IFNA(INDEX(Table3[],MATCH(Table5[[#This Row],[Name]],Table3[Name],0),2),"")</f>
        <v>Accepted</v>
      </c>
      <c r="E39" t="str">
        <f>_xlfn.IFNA(INDEX(Table4[],MATCH(Table5[[#This Row],[Name]],Table4[Name],0),2),"")</f>
        <v>Accepted</v>
      </c>
      <c r="G39" t="str">
        <f>IF(COUNTIF(Table5[[#This Row],[Day 1]:[Day 4]],"Accepted")&gt;0,"Accepted","")</f>
        <v>Accepted</v>
      </c>
    </row>
    <row r="40" spans="1:16" x14ac:dyDescent="0.3">
      <c r="A40" t="s">
        <v>47</v>
      </c>
      <c r="B40" t="str">
        <f>_xlfn.IFNA(INDEX(Table1[],MATCH(Table5[[#This Row],[Name]],Table1[Name],0),2),"")</f>
        <v>Tentative</v>
      </c>
      <c r="C40" t="str">
        <f>_xlfn.IFNA(INDEX(Table2[],MATCH(Table5[[#This Row],[Name]],Table2[Name],0),2),"")</f>
        <v>Tentative</v>
      </c>
      <c r="D40" t="str">
        <f>_xlfn.IFNA(INDEX(Table3[],MATCH(Table5[[#This Row],[Name]],Table3[Name],0),2),"")</f>
        <v>Tentative</v>
      </c>
      <c r="E40" t="str">
        <f>_xlfn.IFNA(INDEX(Table4[],MATCH(Table5[[#This Row],[Name]],Table4[Name],0),2),"")</f>
        <v>Tentative</v>
      </c>
      <c r="G40" t="str">
        <f>IF(COUNTIF(Table5[[#This Row],[Day 1]:[Day 4]],"Accepted")&gt;0,"Accepted","")</f>
        <v/>
      </c>
    </row>
    <row r="41" spans="1:16" x14ac:dyDescent="0.3">
      <c r="A41" t="s">
        <v>48</v>
      </c>
      <c r="B41" t="str">
        <f>_xlfn.IFNA(INDEX(Table1[],MATCH(Table5[[#This Row],[Name]],Table1[Name],0),2),"")</f>
        <v>Accepted</v>
      </c>
      <c r="C41" t="str">
        <f>_xlfn.IFNA(INDEX(Table2[],MATCH(Table5[[#This Row],[Name]],Table2[Name],0),2),"")</f>
        <v>Accepted</v>
      </c>
      <c r="D41" t="str">
        <f>_xlfn.IFNA(INDEX(Table3[],MATCH(Table5[[#This Row],[Name]],Table3[Name],0),2),"")</f>
        <v>Accepted</v>
      </c>
      <c r="E41" t="str">
        <f>_xlfn.IFNA(INDEX(Table4[],MATCH(Table5[[#This Row],[Name]],Table4[Name],0),2),"")</f>
        <v>Accepted</v>
      </c>
      <c r="G41" t="str">
        <f>IF(COUNTIF(Table5[[#This Row],[Day 1]:[Day 4]],"Accepted")&gt;0,"Accepted","")</f>
        <v>Accepted</v>
      </c>
      <c r="L41" t="s">
        <v>56</v>
      </c>
    </row>
    <row r="42" spans="1:16" x14ac:dyDescent="0.3">
      <c r="A42" t="s">
        <v>49</v>
      </c>
      <c r="B42" t="str">
        <f>_xlfn.IFNA(INDEX(Table1[],MATCH(Table5[[#This Row],[Name]],Table1[Name],0),2),"")</f>
        <v>Accepted</v>
      </c>
      <c r="C42" t="str">
        <f>_xlfn.IFNA(INDEX(Table2[],MATCH(Table5[[#This Row],[Name]],Table2[Name],0),2),"")</f>
        <v>Accepted</v>
      </c>
      <c r="D42" t="str">
        <f>_xlfn.IFNA(INDEX(Table3[],MATCH(Table5[[#This Row],[Name]],Table3[Name],0),2),"")</f>
        <v>Declined</v>
      </c>
      <c r="E42" t="str">
        <f>_xlfn.IFNA(INDEX(Table4[],MATCH(Table5[[#This Row],[Name]],Table4[Name],0),2),"")</f>
        <v/>
      </c>
      <c r="G42" t="str">
        <f>IF(COUNTIF(Table5[[#This Row],[Day 1]:[Day 4]],"Accepted")&gt;0,"Accepted","")</f>
        <v>Accepted</v>
      </c>
    </row>
    <row r="43" spans="1:16" x14ac:dyDescent="0.3">
      <c r="A43" t="s">
        <v>50</v>
      </c>
      <c r="B43" t="str">
        <f>_xlfn.IFNA(INDEX(Table1[],MATCH(Table5[[#This Row],[Name]],Table1[Name],0),2),"")</f>
        <v>Accepted</v>
      </c>
      <c r="C43" t="str">
        <f>_xlfn.IFNA(INDEX(Table2[],MATCH(Table5[[#This Row],[Name]],Table2[Name],0),2),"")</f>
        <v>Accepted</v>
      </c>
      <c r="D43" t="str">
        <f>_xlfn.IFNA(INDEX(Table3[],MATCH(Table5[[#This Row],[Name]],Table3[Name],0),2),"")</f>
        <v>Accepted</v>
      </c>
      <c r="E43" t="str">
        <f>_xlfn.IFNA(INDEX(Table4[],MATCH(Table5[[#This Row],[Name]],Table4[Name],0),2),"")</f>
        <v>Accepted</v>
      </c>
      <c r="F43" t="s">
        <v>40</v>
      </c>
      <c r="G43" t="str">
        <f>IF(COUNTIF(Table5[[#This Row],[Day 1]:[Day 4]],"Accepted")&gt;0,"Accepted","")</f>
        <v>Accepted</v>
      </c>
    </row>
    <row r="44" spans="1:16" x14ac:dyDescent="0.3">
      <c r="A44" t="s">
        <v>51</v>
      </c>
      <c r="B44" t="str">
        <f>_xlfn.IFNA(INDEX(Table1[],MATCH(Table5[[#This Row],[Name]],Table1[Name],0),2),"")</f>
        <v/>
      </c>
      <c r="C44" t="str">
        <f>_xlfn.IFNA(INDEX(Table2[],MATCH(Table5[[#This Row],[Name]],Table2[Name],0),2),"")</f>
        <v/>
      </c>
      <c r="D44" t="str">
        <f>_xlfn.IFNA(INDEX(Table3[],MATCH(Table5[[#This Row],[Name]],Table3[Name],0),2),"")</f>
        <v/>
      </c>
      <c r="E44" t="str">
        <f>_xlfn.IFNA(INDEX(Table4[],MATCH(Table5[[#This Row],[Name]],Table4[Name],0),2),"")</f>
        <v>Tentative</v>
      </c>
      <c r="G44" t="str">
        <f>IF(COUNTIF(Table5[[#This Row],[Day 1]:[Day 4]],"Accepted")&gt;0,"Accepted","")</f>
        <v/>
      </c>
    </row>
    <row r="45" spans="1:16" x14ac:dyDescent="0.3">
      <c r="A45" t="s">
        <v>52</v>
      </c>
      <c r="B45" t="str">
        <f>_xlfn.IFNA(INDEX(Table1[],MATCH(Table5[[#This Row],[Name]],Table1[Name],0),2),"")</f>
        <v/>
      </c>
      <c r="C45" t="str">
        <f>_xlfn.IFNA(INDEX(Table2[],MATCH(Table5[[#This Row],[Name]],Table2[Name],0),2),"")</f>
        <v/>
      </c>
      <c r="D45" t="str">
        <f>_xlfn.IFNA(INDEX(Table3[],MATCH(Table5[[#This Row],[Name]],Table3[Name],0),2),"")</f>
        <v/>
      </c>
      <c r="E45" t="str">
        <f>_xlfn.IFNA(INDEX(Table4[],MATCH(Table5[[#This Row],[Name]],Table4[Name],0),2),"")</f>
        <v>Accepted</v>
      </c>
      <c r="G45" t="str">
        <f>IF(COUNTIF(Table5[[#This Row],[Day 1]:[Day 4]],"Accepted")&gt;0,"Accepted","")</f>
        <v>Accepted</v>
      </c>
    </row>
    <row r="46" spans="1:16" x14ac:dyDescent="0.3">
      <c r="A46" t="s">
        <v>53</v>
      </c>
      <c r="B46" t="str">
        <f>_xlfn.IFNA(INDEX(Table1[],MATCH(Table5[[#This Row],[Name]],Table1[Name],0),2),"")</f>
        <v/>
      </c>
      <c r="C46" t="str">
        <f>_xlfn.IFNA(INDEX(Table2[],MATCH(Table5[[#This Row],[Name]],Table2[Name],0),2),"")</f>
        <v/>
      </c>
      <c r="D46" t="str">
        <f>_xlfn.IFNA(INDEX(Table3[],MATCH(Table5[[#This Row],[Name]],Table3[Name],0),2),"")</f>
        <v/>
      </c>
      <c r="E46" t="str">
        <f>_xlfn.IFNA(INDEX(Table4[],MATCH(Table5[[#This Row],[Name]],Table4[Name],0),2),"")</f>
        <v>Accepted</v>
      </c>
      <c r="G46" t="str">
        <f>IF(COUNTIF(Table5[[#This Row],[Day 1]:[Day 4]],"Accepted")&gt;0,"Accepted","")</f>
        <v>Accepted</v>
      </c>
    </row>
    <row r="47" spans="1:16" x14ac:dyDescent="0.3">
      <c r="A47" t="s">
        <v>54</v>
      </c>
      <c r="B47" t="str">
        <f>_xlfn.IFNA(INDEX(Table1[],MATCH(Table5[[#This Row],[Name]],Table1[Name],0),2),"")</f>
        <v>Accepted</v>
      </c>
      <c r="C47" t="str">
        <f>_xlfn.IFNA(INDEX(Table2[],MATCH(Table5[[#This Row],[Name]],Table2[Name],0),2),"")</f>
        <v>Accepted</v>
      </c>
      <c r="D47" t="str">
        <f>_xlfn.IFNA(INDEX(Table3[],MATCH(Table5[[#This Row],[Name]],Table3[Name],0),2),"")</f>
        <v/>
      </c>
      <c r="E47" t="str">
        <f>_xlfn.IFNA(INDEX(Table4[],MATCH(Table5[[#This Row],[Name]],Table4[Name],0),2),"")</f>
        <v/>
      </c>
      <c r="G47" t="str">
        <f>IF(COUNTIF(Table5[[#This Row],[Day 1]:[Day 4]],"Accepted")&gt;0,"Accepted","")</f>
        <v>Accepted</v>
      </c>
    </row>
    <row r="48" spans="1:16" x14ac:dyDescent="0.3">
      <c r="A48" t="s">
        <v>55</v>
      </c>
      <c r="B48" t="str">
        <f>_xlfn.IFNA(INDEX(Table1[],MATCH(Table5[[#This Row],[Name]],Table1[Name],0),2),"")</f>
        <v>Accepted</v>
      </c>
      <c r="C48" t="str">
        <f>_xlfn.IFNA(INDEX(Table2[],MATCH(Table5[[#This Row],[Name]],Table2[Name],0),2),"")</f>
        <v>Accepted</v>
      </c>
      <c r="D48" t="str">
        <f>_xlfn.IFNA(INDEX(Table3[],MATCH(Table5[[#This Row],[Name]],Table3[Name],0),2),"")</f>
        <v>Accepted</v>
      </c>
      <c r="E48" t="str">
        <f>_xlfn.IFNA(INDEX(Table4[],MATCH(Table5[[#This Row],[Name]],Table4[Name],0),2),"")</f>
        <v>Accepted</v>
      </c>
      <c r="G48" t="str">
        <f>IF(COUNTIF(Table5[[#This Row],[Day 1]:[Day 4]],"Accepted")&gt;0,"Accepted","")</f>
        <v>Accepted</v>
      </c>
    </row>
  </sheetData>
  <sortState xmlns:xlrd2="http://schemas.microsoft.com/office/spreadsheetml/2017/richdata2" ref="A6:F31">
    <sortCondition ref="A6:A31"/>
  </sortState>
  <phoneticPr fontId="1" type="noConversion"/>
  <pageMargins left="0.7" right="0.7" top="0.75" bottom="0.75" header="0.3" footer="0.3"/>
  <pageSetup paperSize="9" orientation="portrait" r:id="rId1"/>
  <headerFooter>
    <oddFooter>&amp;C_x000D_&amp;1#&amp;"Calibri"&amp;12&amp;K000000 OFFICIAL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 Moloney (DEECA)</dc:creator>
  <cp:lastModifiedBy>Ben G Fanson (DEECA)</cp:lastModifiedBy>
  <dcterms:created xsi:type="dcterms:W3CDTF">2024-04-01T21:54:56Z</dcterms:created>
  <dcterms:modified xsi:type="dcterms:W3CDTF">2024-09-04T04:12:49Z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57e2ab-f512-40e2-9c9a-c64247360765_Enabled">
    <vt:lpwstr>true</vt:lpwstr>
  </property>
  <property fmtid="{D5CDD505-2E9C-101B-9397-08002B2CF9AE}" pid="3" name="MSIP_Label_4257e2ab-f512-40e2-9c9a-c64247360765_SetDate">
    <vt:lpwstr>2024-04-01T22:45:16Z</vt:lpwstr>
  </property>
  <property fmtid="{D5CDD505-2E9C-101B-9397-08002B2CF9AE}" pid="4" name="MSIP_Label_4257e2ab-f512-40e2-9c9a-c64247360765_Method">
    <vt:lpwstr>Privileged</vt:lpwstr>
  </property>
  <property fmtid="{D5CDD505-2E9C-101B-9397-08002B2CF9AE}" pid="5" name="MSIP_Label_4257e2ab-f512-40e2-9c9a-c64247360765_Name">
    <vt:lpwstr>OFFICIAL</vt:lpwstr>
  </property>
  <property fmtid="{D5CDD505-2E9C-101B-9397-08002B2CF9AE}" pid="6" name="MSIP_Label_4257e2ab-f512-40e2-9c9a-c64247360765_SiteId">
    <vt:lpwstr>e8bdd6f7-fc18-4e48-a554-7f547927223b</vt:lpwstr>
  </property>
  <property fmtid="{D5CDD505-2E9C-101B-9397-08002B2CF9AE}" pid="7" name="MSIP_Label_4257e2ab-f512-40e2-9c9a-c64247360765_ActionId">
    <vt:lpwstr>75236130-fdee-47f9-bcb5-a0d0c72d6e71</vt:lpwstr>
  </property>
  <property fmtid="{D5CDD505-2E9C-101B-9397-08002B2CF9AE}" pid="8" name="MSIP_Label_4257e2ab-f512-40e2-9c9a-c64247360765_ContentBits">
    <vt:lpwstr>2</vt:lpwstr>
  </property>
</Properties>
</file>