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6817d6ce01af49d9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21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34" i="1" l="1"/>
  <c r="M34" i="1"/>
  <c r="N34" i="1"/>
  <c r="O34" i="1"/>
  <c r="P34" i="1"/>
  <c r="K34" i="1"/>
  <c r="L33" i="1"/>
  <c r="M33" i="1"/>
  <c r="N33" i="1"/>
  <c r="O33" i="1"/>
  <c r="P33" i="1"/>
  <c r="K33" i="1"/>
  <c r="L32" i="1"/>
  <c r="M32" i="1"/>
  <c r="N32" i="1"/>
  <c r="O32" i="1"/>
  <c r="P32" i="1"/>
  <c r="K32" i="1"/>
  <c r="L28" i="1"/>
  <c r="M28" i="1"/>
  <c r="N28" i="1"/>
  <c r="O28" i="1"/>
  <c r="P28" i="1"/>
  <c r="K28" i="1"/>
  <c r="L27" i="1"/>
  <c r="M27" i="1"/>
  <c r="N27" i="1"/>
  <c r="O27" i="1"/>
  <c r="P27" i="1"/>
  <c r="K27" i="1"/>
  <c r="L26" i="1"/>
  <c r="M26" i="1"/>
  <c r="N26" i="1"/>
  <c r="O26" i="1"/>
  <c r="P26" i="1"/>
  <c r="K26" i="1"/>
  <c r="M25" i="1"/>
  <c r="N25" i="1"/>
  <c r="O25" i="1"/>
  <c r="P25" i="1"/>
  <c r="L25" i="1"/>
  <c r="K25" i="1"/>
  <c r="G59" i="1"/>
  <c r="M59" i="1" s="1"/>
  <c r="F59" i="1"/>
  <c r="L59" i="1" s="1"/>
  <c r="E59" i="1"/>
  <c r="K59" i="1" s="1"/>
  <c r="D59" i="1"/>
  <c r="J59" i="1" s="1"/>
  <c r="C59" i="1"/>
  <c r="I59" i="1" s="1"/>
  <c r="B59" i="1"/>
  <c r="H59" i="1" s="1"/>
  <c r="G58" i="1"/>
  <c r="M58" i="1" s="1"/>
  <c r="F58" i="1"/>
  <c r="L58" i="1" s="1"/>
  <c r="E58" i="1"/>
  <c r="K58" i="1" s="1"/>
  <c r="D58" i="1"/>
  <c r="J58" i="1" s="1"/>
  <c r="C58" i="1"/>
  <c r="I58" i="1" s="1"/>
  <c r="B58" i="1"/>
  <c r="H58" i="1" s="1"/>
  <c r="G57" i="1"/>
  <c r="M57" i="1" s="1"/>
  <c r="F57" i="1"/>
  <c r="L57" i="1" s="1"/>
  <c r="E57" i="1"/>
  <c r="K57" i="1" s="1"/>
  <c r="D57" i="1"/>
  <c r="J57" i="1" s="1"/>
  <c r="C57" i="1"/>
  <c r="I57" i="1" s="1"/>
  <c r="B57" i="1"/>
  <c r="H57" i="1" s="1"/>
  <c r="G55" i="1"/>
  <c r="M55" i="1" s="1"/>
  <c r="F55" i="1"/>
  <c r="L55" i="1" s="1"/>
  <c r="E55" i="1"/>
  <c r="K55" i="1" s="1"/>
  <c r="D55" i="1"/>
  <c r="J55" i="1" s="1"/>
  <c r="C55" i="1"/>
  <c r="I55" i="1" s="1"/>
  <c r="B55" i="1"/>
  <c r="H55" i="1" s="1"/>
  <c r="G54" i="1"/>
  <c r="M54" i="1" s="1"/>
  <c r="F54" i="1"/>
  <c r="L54" i="1" s="1"/>
  <c r="E54" i="1"/>
  <c r="K54" i="1" s="1"/>
  <c r="D54" i="1"/>
  <c r="J54" i="1" s="1"/>
  <c r="C54" i="1"/>
  <c r="I54" i="1" s="1"/>
  <c r="B54" i="1"/>
  <c r="H54" i="1" s="1"/>
  <c r="G53" i="1"/>
  <c r="M53" i="1" s="1"/>
  <c r="F53" i="1"/>
  <c r="L53" i="1" s="1"/>
  <c r="E53" i="1"/>
  <c r="K53" i="1" s="1"/>
  <c r="D53" i="1"/>
  <c r="J53" i="1" s="1"/>
  <c r="C53" i="1"/>
  <c r="I53" i="1" s="1"/>
  <c r="B53" i="1"/>
  <c r="H53" i="1" s="1"/>
  <c r="G52" i="1"/>
  <c r="M52" i="1" s="1"/>
  <c r="F52" i="1"/>
  <c r="L52" i="1" s="1"/>
  <c r="E52" i="1"/>
  <c r="K52" i="1" s="1"/>
  <c r="D52" i="1"/>
  <c r="J52" i="1" s="1"/>
  <c r="C52" i="1"/>
  <c r="I52" i="1" s="1"/>
  <c r="B52" i="1"/>
  <c r="H52" i="1" s="1"/>
  <c r="B47" i="1"/>
</calcChain>
</file>

<file path=xl/sharedStrings.xml><?xml version="1.0" encoding="utf-8"?>
<sst xmlns="http://schemas.openxmlformats.org/spreadsheetml/2006/main" count="171" uniqueCount="82">
  <si>
    <t>AWS / FFMpeg Transcoding Benchmark</t>
  </si>
  <si>
    <t>Sample Video</t>
  </si>
  <si>
    <t>URL</t>
  </si>
  <si>
    <t>http://download.blender.org/peach/bigbuckbunny_movies/big_buck_bunny_1080p_h264.mov</t>
  </si>
  <si>
    <t>FORMAT</t>
  </si>
  <si>
    <t>1080p / h264</t>
  </si>
  <si>
    <t>DURATION</t>
  </si>
  <si>
    <t>9:57 min</t>
  </si>
  <si>
    <t>Output – h264 / AAC – HLS</t>
  </si>
  <si>
    <t>ratio</t>
  </si>
  <si>
    <t>size</t>
  </si>
  <si>
    <t>Bitrate video</t>
  </si>
  <si>
    <t>Bitrate audio</t>
  </si>
  <si>
    <t>command</t>
  </si>
  <si>
    <t>4:3 SD small</t>
  </si>
  <si>
    <t>480x360</t>
  </si>
  <si>
    <t>400k</t>
  </si>
  <si>
    <t>64k</t>
  </si>
  <si>
    <t>ffmpeg -i ../big_buck_bunny_1080p_h264.mov -s 480x360 -b:a 64k -threads 0 -b:v 400k -vcodec libx264 -acodec libfdk_aac -profile:v baseline -level 3.0 -hls_time 5 hls/video-4_3-cell.m3u8</t>
  </si>
  <si>
    <t>4:3 SD medium</t>
  </si>
  <si>
    <t>640x480</t>
  </si>
  <si>
    <t>1200k</t>
  </si>
  <si>
    <t>ffmpeg -i ../big_buck_bunny_1080p_h264.mov -s 640x480 -b:a 64k -threads 0 -b:v 1200k -vcodec libx264 -acodec libfdk_aac -profile:v baseline -level 3.0 -hls_time 5 hls/video-4_3-wifi-sd.m3u8</t>
  </si>
  <si>
    <t>4:3 WebHD</t>
  </si>
  <si>
    <t>960x720</t>
  </si>
  <si>
    <t>2500k</t>
  </si>
  <si>
    <t>96k</t>
  </si>
  <si>
    <t>ffmpeg -i ../big_buck_bunny_1080p_h264.mov -s 960x720 -b:a 96k -threads 0 -b:v 2500k -vcodec libx264 -acodec libfdk_aac -profile:v main -level 3.1 -hls_time 5 hls/video-4_3-wifi-hd.m3u8</t>
  </si>
  <si>
    <t>16:9 SD small</t>
  </si>
  <si>
    <t>480x270</t>
  </si>
  <si>
    <t>ffmpeg -i ../big_buck_bunny_1080p_h264.mov -s 480x270 -vcodec libx264 -acodec libfdk_aac -b:v 400k -b:a 64k -threads 0 -profile:v baseline -level 3.0 -hls_time 5 hls/video-16_9-cell.m3u8</t>
  </si>
  <si>
    <t>16:9 SD medium</t>
  </si>
  <si>
    <t>640x360</t>
  </si>
  <si>
    <t>ffmpeg -i ../big_buck_bunny_1080p_h264.mov -s 640x360 -b:a 64k -threads 0 -b:v 1200k -vcodec libx264 -acodec libfdk_aac -profile:v baseline -level 3.0 -hls_time 5 hls/video-16_9-wifi-sd.m3u8</t>
  </si>
  <si>
    <t>16:9 WebHD</t>
  </si>
  <si>
    <t>960x540</t>
  </si>
  <si>
    <t>ffmpeg -i ../big_buck_bunny_1080p_h264.mov -s 960x540 -b:a 96k -threads 0 -b:v 2500k -vcodec libx264 -acodec libfdk_aac -profile:v main -level 3.1 -hls_time 5 hls/video-16_9-wifi-hd.m3u8</t>
  </si>
  <si>
    <t>BENCHMARKING RESULTS</t>
  </si>
  <si>
    <t>General Purpose instances</t>
  </si>
  <si>
    <t>Cost / second transcoded</t>
  </si>
  <si>
    <t>Cost per hour</t>
  </si>
  <si>
    <t>vCPU/ECU</t>
  </si>
  <si>
    <t>Storage (SSD)</t>
  </si>
  <si>
    <t>m3.medium</t>
  </si>
  <si>
    <t>1/3</t>
  </si>
  <si>
    <t>4 GB</t>
  </si>
  <si>
    <t>m3.large</t>
  </si>
  <si>
    <t>2/6.5</t>
  </si>
  <si>
    <t>32 GB</t>
  </si>
  <si>
    <t>m3.xlarge</t>
  </si>
  <si>
    <t>4/13</t>
  </si>
  <si>
    <t>80 GB</t>
  </si>
  <si>
    <t>m3.2xlarge</t>
  </si>
  <si>
    <t>8/26</t>
  </si>
  <si>
    <t>160 GB</t>
  </si>
  <si>
    <t>Compute optimized instances</t>
  </si>
  <si>
    <t>c3.large</t>
  </si>
  <si>
    <t>2/7</t>
  </si>
  <si>
    <t>c3.xlarge</t>
  </si>
  <si>
    <t>4/14</t>
  </si>
  <si>
    <t>c3.2xlarge</t>
  </si>
  <si>
    <t>8/28</t>
  </si>
  <si>
    <t>c3.4xlarge</t>
  </si>
  <si>
    <t>16/55</t>
  </si>
  <si>
    <t>320 GB</t>
  </si>
  <si>
    <t>n/a</t>
  </si>
  <si>
    <t>Local computer</t>
  </si>
  <si>
    <t>Intel® Core™2 Quad CPU Q6600 @ 2.40GHz × 4</t>
  </si>
  <si>
    <t>0m14.887s</t>
  </si>
  <si>
    <t>0m19.418s</t>
  </si>
  <si>
    <t>0m35.835s</t>
  </si>
  <si>
    <t>0m14.353s</t>
  </si>
  <si>
    <t>0m18.183s</t>
  </si>
  <si>
    <t>0m27.769s</t>
  </si>
  <si>
    <t>PROJECTIONS</t>
  </si>
  <si>
    <t>Video Length in min</t>
  </si>
  <si>
    <t>&lt; Variable</t>
  </si>
  <si>
    <t>in sec</t>
  </si>
  <si>
    <t>Total cost of Transcoding</t>
  </si>
  <si>
    <t>Transcoding Time (in sec) / 30 sec video</t>
  </si>
  <si>
    <t>Transcoding Time (in min)</t>
  </si>
  <si>
    <t>Transcoding only 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</si>
</sst>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0;\-[$$-409]#,##0.000"/>
    <numFmt numFmtId="165" formatCode="0.000"/>
    <numFmt numFmtId="166" formatCode="[$$-409]#,##0.00000000;\-[$$-409]#,##0.00000000"/>
    <numFmt numFmtId="167" formatCode="mmmss.000s"/>
  </numFmts>
  <fonts count="12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  <charset val="1"/>
    </font>
    <font>
      <b/>
      <sz val="14"/>
      <color rgb="FFC5000B"/>
      <name val="Arial"/>
      <family val="2"/>
      <charset val="1"/>
    </font>
    <font>
      <b/>
      <sz val="10"/>
      <color rgb="FFC5000B"/>
      <name val="Arial"/>
      <family val="2"/>
      <charset val="1"/>
    </font>
    <font>
      <i/>
      <sz val="12"/>
      <name val="Arial"/>
      <family val="2"/>
      <charset val="1"/>
    </font>
    <font>
      <b/>
      <i/>
      <sz val="12"/>
      <name val="Arial"/>
      <family val="2"/>
      <charset val="1"/>
    </font>
    <font>
      <i/>
      <sz val="12"/>
      <name val="Arial"/>
      <family val="2"/>
    </font>
    <font>
      <b/>
      <sz val="10"/>
      <color theme="0"/>
      <name val="Arial"/>
      <family val="2"/>
      <charset val="1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CCCCCC"/>
        <bgColor rgb="FFCCCC99"/>
      </patternFill>
    </fill>
    <fill>
      <patternFill patternType="solid">
        <fgColor rgb="FFC5000B"/>
        <bgColor rgb="FF800000"/>
      </patternFill>
    </fill>
    <fill>
      <patternFill patternType="solid">
        <fgColor rgb="FFCCCC99"/>
        <bgColor rgb="FFCCCCCC"/>
      </patternFill>
    </fill>
    <fill>
      <patternFill patternType="solid">
        <fgColor rgb="FFCC9966"/>
        <bgColor rgb="FFFF8080"/>
      </patternFill>
    </fill>
    <fill>
      <patternFill patternType="solid">
        <fgColor rgb="FFEEEEEE"/>
        <bgColor rgb="FFDDDDDD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6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/>
    <xf numFmtId="0" fontId="2" fillId="3" borderId="1" xfId="0" applyFont="1" applyFill="1" applyBorder="1"/>
    <xf numFmtId="0" fontId="3" fillId="2" borderId="1" xfId="0" applyFont="1" applyFill="1" applyBorder="1"/>
    <xf numFmtId="0" fontId="0" fillId="0" borderId="1" xfId="0" applyFont="1" applyBorder="1"/>
    <xf numFmtId="49" fontId="0" fillId="0" borderId="1" xfId="0" applyNumberFormat="1" applyFont="1" applyBorder="1"/>
    <xf numFmtId="49" fontId="3" fillId="0" borderId="0" xfId="0" applyNumberFormat="1" applyFont="1"/>
    <xf numFmtId="49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0" fillId="2" borderId="1" xfId="0" applyFill="1" applyBorder="1"/>
    <xf numFmtId="164" fontId="0" fillId="0" borderId="1" xfId="0" applyNumberFormat="1" applyFont="1" applyBorder="1" applyAlignment="1">
      <alignment wrapText="1"/>
    </xf>
    <xf numFmtId="165" fontId="0" fillId="0" borderId="1" xfId="0" applyNumberFormat="1" applyFont="1" applyBorder="1"/>
    <xf numFmtId="166" fontId="0" fillId="0" borderId="1" xfId="0" applyNumberFormat="1" applyFont="1" applyBorder="1"/>
    <xf numFmtId="165" fontId="0" fillId="0" borderId="0" xfId="0" applyNumberFormat="1"/>
    <xf numFmtId="167" fontId="0" fillId="0" borderId="1" xfId="0" applyNumberFormat="1" applyFont="1" applyBorder="1"/>
    <xf numFmtId="2" fontId="0" fillId="0" borderId="1" xfId="0" applyNumberFormat="1" applyBorder="1"/>
    <xf numFmtId="164" fontId="7" fillId="7" borderId="1" xfId="0" applyNumberFormat="1" applyFont="1" applyFill="1" applyBorder="1"/>
    <xf numFmtId="2" fontId="0" fillId="0" borderId="0" xfId="0" applyNumberFormat="1"/>
    <xf numFmtId="0" fontId="7" fillId="0" borderId="1" xfId="0" applyFont="1" applyBorder="1"/>
    <xf numFmtId="166" fontId="0" fillId="8" borderId="1" xfId="0" applyNumberFormat="1" applyFont="1" applyFill="1" applyBorder="1"/>
    <xf numFmtId="166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/>
    <xf numFmtId="0" fontId="0" fillId="0" borderId="1" xfId="0" applyFont="1" applyFill="1" applyBorder="1"/>
    <xf numFmtId="165" fontId="0" fillId="0" borderId="1" xfId="0" applyNumberFormat="1" applyFont="1" applyFill="1" applyBorder="1"/>
    <xf numFmtId="2" fontId="0" fillId="0" borderId="1" xfId="0" applyNumberFormat="1" applyFill="1" applyBorder="1"/>
    <xf numFmtId="164" fontId="8" fillId="8" borderId="1" xfId="0" applyNumberFormat="1" applyFont="1" applyFill="1" applyBorder="1"/>
    <xf numFmtId="2" fontId="0" fillId="8" borderId="1" xfId="0" applyNumberFormat="1" applyFill="1" applyBorder="1"/>
    <xf numFmtId="164" fontId="9" fillId="9" borderId="1" xfId="0" applyNumberFormat="1" applyFont="1" applyFill="1" applyBorder="1"/>
    <xf numFmtId="0" fontId="3" fillId="0" borderId="0" xfId="0" applyFont="1" applyFill="1" applyBorder="1" applyAlignment="1">
      <alignment horizontal="left" vertical="center"/>
    </xf>
    <xf numFmtId="49" fontId="10" fillId="10" borderId="1" xfId="0" applyNumberFormat="1" applyFont="1" applyFill="1" applyBorder="1"/>
    <xf numFmtId="49" fontId="10" fillId="4" borderId="1" xfId="0" applyNumberFormat="1" applyFont="1" applyFill="1" applyBorder="1"/>
    <xf numFmtId="0" fontId="11" fillId="0" borderId="0" xfId="0" applyFont="1" applyAlignment="1">
      <alignment horizontal="right"/>
    </xf>
    <xf numFmtId="37" fontId="11" fillId="0" borderId="0" xfId="0" applyNumberFormat="1" applyFont="1" applyAlignment="1">
      <alignment horizontal="right"/>
    </xf>
    <xf numFmtId="37" fontId="5" fillId="0" borderId="1" xfId="0" applyNumberFormat="1" applyFont="1" applyBorder="1" applyAlignment="1">
      <alignment horizontal="right"/>
    </xf>
    <xf numFmtId="0" fontId="1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33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99"/>
      <rgbColor rgb="FF99CCFF"/>
      <rgbColor rgb="FFFF99CC"/>
      <rgbColor rgb="FFCC99FF"/>
      <rgbColor rgb="FFCCCC99"/>
      <rgbColor rgb="FF3366FF"/>
      <rgbColor rgb="FF33CCCC"/>
      <rgbColor rgb="FF99CC00"/>
      <rgbColor rgb="FFFFCC00"/>
      <rgbColor rgb="FFFF9900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28" zoomScale="95" zoomScaleNormal="95" workbookViewId="0">
      <selection activeCell="F71" sqref="F71"/>
    </sheetView>
  </sheetViews>
  <sheetFormatPr defaultRowHeight="12.75" x14ac:dyDescent="0.2"/>
  <cols>
    <col min="1" max="1" width="20.7109375" bestFit="1" customWidth="1"/>
    <col min="2" max="2" width="15.7109375"/>
    <col min="3" max="3" width="15.42578125"/>
    <col min="4" max="4" width="14.5703125"/>
    <col min="5" max="5" width="15.140625"/>
    <col min="6" max="6" width="16.28515625"/>
    <col min="7" max="8" width="15.140625"/>
    <col min="9" max="9" width="16.5703125"/>
    <col min="10" max="10" width="15.140625"/>
    <col min="11" max="16" width="15"/>
    <col min="17" max="17" width="1.5703125"/>
    <col min="18" max="1025" width="11.5703125"/>
  </cols>
  <sheetData>
    <row r="1" spans="1:16" s="11" customFormat="1" ht="38.450000000000003" customHeight="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6" ht="15.75" x14ac:dyDescent="0.25">
      <c r="A3" s="12" t="s">
        <v>1</v>
      </c>
    </row>
    <row r="4" spans="1:16" x14ac:dyDescent="0.2">
      <c r="A4" s="13" t="s">
        <v>2</v>
      </c>
      <c r="B4" s="9" t="s">
        <v>3</v>
      </c>
      <c r="C4" s="9"/>
      <c r="D4" s="9"/>
      <c r="E4" s="9"/>
      <c r="F4" s="9"/>
      <c r="G4" s="9"/>
    </row>
    <row r="5" spans="1:16" x14ac:dyDescent="0.2">
      <c r="A5" s="13" t="s">
        <v>4</v>
      </c>
      <c r="B5" s="14" t="s">
        <v>5</v>
      </c>
    </row>
    <row r="6" spans="1:16" x14ac:dyDescent="0.2">
      <c r="A6" s="13" t="s">
        <v>6</v>
      </c>
      <c r="B6" s="14" t="s">
        <v>7</v>
      </c>
      <c r="C6" s="46" t="s">
        <v>81</v>
      </c>
      <c r="D6" s="46"/>
    </row>
    <row r="9" spans="1:16" ht="15.75" x14ac:dyDescent="0.2">
      <c r="A9" s="8" t="s">
        <v>8</v>
      </c>
      <c r="B9" s="8"/>
    </row>
    <row r="10" spans="1:16" x14ac:dyDescent="0.2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</row>
    <row r="11" spans="1:16" x14ac:dyDescent="0.2">
      <c r="A11" s="42" t="s">
        <v>14</v>
      </c>
      <c r="B11" s="15" t="s">
        <v>15</v>
      </c>
      <c r="C11" s="15" t="s">
        <v>16</v>
      </c>
      <c r="D11" s="15" t="s">
        <v>17</v>
      </c>
      <c r="E11" s="7" t="s">
        <v>18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42" t="s">
        <v>19</v>
      </c>
      <c r="B12" s="15" t="s">
        <v>20</v>
      </c>
      <c r="C12" s="15" t="s">
        <v>21</v>
      </c>
      <c r="D12" s="15" t="s">
        <v>17</v>
      </c>
      <c r="E12" s="7" t="s">
        <v>22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42" t="s">
        <v>23</v>
      </c>
      <c r="B13" s="15" t="s">
        <v>24</v>
      </c>
      <c r="C13" s="15" t="s">
        <v>25</v>
      </c>
      <c r="D13" s="15" t="s">
        <v>26</v>
      </c>
      <c r="E13" s="7" t="s">
        <v>27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41" t="s">
        <v>28</v>
      </c>
      <c r="B14" s="15" t="s">
        <v>29</v>
      </c>
      <c r="C14" s="15" t="s">
        <v>16</v>
      </c>
      <c r="D14" s="15" t="s">
        <v>17</v>
      </c>
      <c r="E14" s="7" t="s">
        <v>30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41" t="s">
        <v>31</v>
      </c>
      <c r="B15" s="15" t="s">
        <v>32</v>
      </c>
      <c r="C15" s="15" t="s">
        <v>21</v>
      </c>
      <c r="D15" s="15" t="s">
        <v>17</v>
      </c>
      <c r="E15" s="7" t="s">
        <v>33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41" t="s">
        <v>34</v>
      </c>
      <c r="B16" s="15" t="s">
        <v>35</v>
      </c>
      <c r="C16" s="15" t="s">
        <v>25</v>
      </c>
      <c r="D16" s="15" t="s">
        <v>26</v>
      </c>
      <c r="E16" s="7" t="s">
        <v>36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A17" s="16"/>
      <c r="B17" s="17"/>
      <c r="C17" s="17"/>
      <c r="D17" s="17"/>
      <c r="E17" s="17"/>
    </row>
    <row r="18" spans="1:16" x14ac:dyDescent="0.2">
      <c r="A18" s="16"/>
      <c r="B18" s="17"/>
      <c r="C18" s="17"/>
      <c r="D18" s="17"/>
      <c r="E18" s="17"/>
    </row>
    <row r="19" spans="1:16" x14ac:dyDescent="0.2">
      <c r="A19" s="18"/>
    </row>
    <row r="21" spans="1:16" s="11" customFormat="1" ht="18" x14ac:dyDescent="0.2">
      <c r="A21" s="6" t="s">
        <v>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6" ht="18" x14ac:dyDescent="0.2">
      <c r="A22" s="19"/>
    </row>
    <row r="23" spans="1:16" ht="15.75" customHeight="1" x14ac:dyDescent="0.2">
      <c r="A23" s="8" t="s">
        <v>38</v>
      </c>
      <c r="B23" s="8"/>
      <c r="E23" s="5" t="s">
        <v>79</v>
      </c>
      <c r="F23" s="5"/>
      <c r="G23" s="5"/>
      <c r="H23" s="5"/>
      <c r="I23" s="5"/>
      <c r="J23" s="5"/>
      <c r="K23" s="4" t="s">
        <v>39</v>
      </c>
      <c r="L23" s="4"/>
      <c r="M23" s="4"/>
      <c r="N23" s="4"/>
      <c r="O23" s="4"/>
      <c r="P23" s="4"/>
    </row>
    <row r="24" spans="1:16" x14ac:dyDescent="0.2">
      <c r="A24" s="20"/>
      <c r="B24" s="13" t="s">
        <v>40</v>
      </c>
      <c r="C24" s="13" t="s">
        <v>41</v>
      </c>
      <c r="D24" s="13" t="s">
        <v>42</v>
      </c>
      <c r="E24" s="42" t="s">
        <v>14</v>
      </c>
      <c r="F24" s="42" t="s">
        <v>19</v>
      </c>
      <c r="G24" s="42" t="s">
        <v>23</v>
      </c>
      <c r="H24" s="41" t="s">
        <v>28</v>
      </c>
      <c r="I24" s="41" t="s">
        <v>31</v>
      </c>
      <c r="J24" s="41" t="s">
        <v>34</v>
      </c>
      <c r="K24" s="42" t="s">
        <v>14</v>
      </c>
      <c r="L24" s="42" t="s">
        <v>19</v>
      </c>
      <c r="M24" s="42" t="s">
        <v>23</v>
      </c>
      <c r="N24" s="41" t="s">
        <v>28</v>
      </c>
      <c r="O24" s="41" t="s">
        <v>31</v>
      </c>
      <c r="P24" s="41" t="s">
        <v>34</v>
      </c>
    </row>
    <row r="25" spans="1:16" x14ac:dyDescent="0.2">
      <c r="A25" s="13" t="s">
        <v>43</v>
      </c>
      <c r="B25" s="21">
        <v>0.113</v>
      </c>
      <c r="C25" s="15" t="s">
        <v>44</v>
      </c>
      <c r="D25" s="14" t="s">
        <v>45</v>
      </c>
      <c r="E25" s="22">
        <v>46.737000000000002</v>
      </c>
      <c r="F25" s="22">
        <v>66.116</v>
      </c>
      <c r="G25" s="22">
        <v>110.63200000000001</v>
      </c>
      <c r="H25" s="22">
        <v>49.537999999999997</v>
      </c>
      <c r="I25" s="22">
        <v>60.521000000000001</v>
      </c>
      <c r="J25" s="22">
        <v>95.316999999999993</v>
      </c>
      <c r="K25" s="30">
        <f>($B25/60/60)*E25/30</f>
        <v>4.8900750000000001E-5</v>
      </c>
      <c r="L25" s="23">
        <f>($B25/60/60)*F25/30</f>
        <v>6.9176925925925942E-5</v>
      </c>
      <c r="M25" s="23">
        <f t="shared" ref="M25:P28" si="0">($B25/60/60)*G25/30</f>
        <v>1.1575385185185186E-4</v>
      </c>
      <c r="N25" s="23">
        <f t="shared" si="0"/>
        <v>5.183142592592593E-5</v>
      </c>
      <c r="O25" s="23">
        <f t="shared" si="0"/>
        <v>6.3322898148148154E-5</v>
      </c>
      <c r="P25" s="23">
        <f t="shared" si="0"/>
        <v>9.9729824074074082E-5</v>
      </c>
    </row>
    <row r="26" spans="1:16" x14ac:dyDescent="0.2">
      <c r="A26" s="13" t="s">
        <v>46</v>
      </c>
      <c r="B26" s="21">
        <v>0.22500000000000001</v>
      </c>
      <c r="C26" s="15" t="s">
        <v>47</v>
      </c>
      <c r="D26" s="14" t="s">
        <v>48</v>
      </c>
      <c r="E26" s="22">
        <v>23.771000000000001</v>
      </c>
      <c r="F26" s="22">
        <v>29.317</v>
      </c>
      <c r="G26" s="22">
        <v>49.110999999999997</v>
      </c>
      <c r="H26" s="24">
        <v>20.111999999999998</v>
      </c>
      <c r="I26" s="22">
        <v>27.010999999999999</v>
      </c>
      <c r="J26" s="22">
        <v>41.67</v>
      </c>
      <c r="K26" s="23">
        <f>($B26/60/60)*E26/30</f>
        <v>4.952291666666667E-5</v>
      </c>
      <c r="L26" s="30">
        <f t="shared" ref="L26:L28" si="1">($B26/60/60)*F26/30</f>
        <v>6.1077083333333328E-5</v>
      </c>
      <c r="M26" s="30">
        <f t="shared" si="0"/>
        <v>1.0231458333333332E-4</v>
      </c>
      <c r="N26" s="30">
        <f t="shared" si="0"/>
        <v>4.1899999999999995E-5</v>
      </c>
      <c r="O26" s="30">
        <f t="shared" si="0"/>
        <v>5.6272916666666665E-5</v>
      </c>
      <c r="P26" s="30">
        <f t="shared" si="0"/>
        <v>8.6812500000000016E-5</v>
      </c>
    </row>
    <row r="27" spans="1:16" x14ac:dyDescent="0.2">
      <c r="A27" s="13" t="s">
        <v>49</v>
      </c>
      <c r="B27" s="21">
        <v>0.45</v>
      </c>
      <c r="C27" s="15" t="s">
        <v>50</v>
      </c>
      <c r="D27" s="14" t="s">
        <v>51</v>
      </c>
      <c r="E27" s="22">
        <v>14.208</v>
      </c>
      <c r="F27" s="22">
        <v>15.887</v>
      </c>
      <c r="G27" s="22">
        <v>26.045000000000002</v>
      </c>
      <c r="H27" s="22">
        <v>11.03</v>
      </c>
      <c r="I27" s="22">
        <v>14.598000000000001</v>
      </c>
      <c r="J27" s="22">
        <v>22.276</v>
      </c>
      <c r="K27" s="23">
        <f>($B27/60/60)*E27/30</f>
        <v>5.9200000000000002E-5</v>
      </c>
      <c r="L27" s="23">
        <f t="shared" si="1"/>
        <v>6.6195833333333341E-5</v>
      </c>
      <c r="M27" s="23">
        <f t="shared" si="0"/>
        <v>1.0852083333333334E-4</v>
      </c>
      <c r="N27" s="23">
        <f t="shared" si="0"/>
        <v>4.595833333333333E-5</v>
      </c>
      <c r="O27" s="23">
        <f t="shared" si="0"/>
        <v>6.0825000000000008E-5</v>
      </c>
      <c r="P27" s="23">
        <f t="shared" si="0"/>
        <v>9.2816666666666669E-5</v>
      </c>
    </row>
    <row r="28" spans="1:16" x14ac:dyDescent="0.2">
      <c r="A28" s="13" t="s">
        <v>52</v>
      </c>
      <c r="B28" s="21">
        <v>0.9</v>
      </c>
      <c r="C28" s="15" t="s">
        <v>53</v>
      </c>
      <c r="D28" s="14" t="s">
        <v>54</v>
      </c>
      <c r="E28" s="22">
        <v>10.784000000000001</v>
      </c>
      <c r="F28" s="22">
        <v>9.4789999999999992</v>
      </c>
      <c r="G28" s="22">
        <v>14.26</v>
      </c>
      <c r="H28" s="22">
        <v>7.2770000000000001</v>
      </c>
      <c r="I28" s="22">
        <v>8.8149999999999995</v>
      </c>
      <c r="J28" s="22">
        <v>12.529</v>
      </c>
      <c r="K28" s="23">
        <f>($B28/60/60)*E28/30</f>
        <v>8.9866666666666665E-5</v>
      </c>
      <c r="L28" s="23">
        <f t="shared" si="1"/>
        <v>7.8991666666666658E-5</v>
      </c>
      <c r="M28" s="23">
        <f t="shared" si="0"/>
        <v>1.1883333333333334E-4</v>
      </c>
      <c r="N28" s="23">
        <f t="shared" si="0"/>
        <v>6.0641666666666672E-5</v>
      </c>
      <c r="O28" s="23">
        <f t="shared" si="0"/>
        <v>7.3458333333333334E-5</v>
      </c>
      <c r="P28" s="23">
        <f t="shared" si="0"/>
        <v>1.0440833333333334E-4</v>
      </c>
    </row>
    <row r="30" spans="1:16" ht="15.75" customHeight="1" x14ac:dyDescent="0.2">
      <c r="A30" s="8" t="s">
        <v>55</v>
      </c>
      <c r="B30" s="8"/>
      <c r="E30" s="5" t="s">
        <v>79</v>
      </c>
      <c r="F30" s="5"/>
      <c r="G30" s="5"/>
      <c r="H30" s="5"/>
      <c r="I30" s="5"/>
      <c r="J30" s="5"/>
      <c r="K30" s="4" t="s">
        <v>39</v>
      </c>
      <c r="L30" s="4"/>
      <c r="M30" s="4"/>
      <c r="N30" s="4"/>
      <c r="O30" s="4"/>
      <c r="P30" s="4"/>
    </row>
    <row r="31" spans="1:16" x14ac:dyDescent="0.2">
      <c r="A31" s="20"/>
      <c r="B31" s="13" t="s">
        <v>40</v>
      </c>
      <c r="C31" s="13" t="s">
        <v>41</v>
      </c>
      <c r="D31" s="13" t="s">
        <v>42</v>
      </c>
      <c r="E31" s="42" t="s">
        <v>14</v>
      </c>
      <c r="F31" s="42" t="s">
        <v>19</v>
      </c>
      <c r="G31" s="42" t="s">
        <v>23</v>
      </c>
      <c r="H31" s="41" t="s">
        <v>28</v>
      </c>
      <c r="I31" s="41" t="s">
        <v>31</v>
      </c>
      <c r="J31" s="41" t="s">
        <v>34</v>
      </c>
      <c r="K31" s="42" t="s">
        <v>14</v>
      </c>
      <c r="L31" s="42" t="s">
        <v>19</v>
      </c>
      <c r="M31" s="42" t="s">
        <v>23</v>
      </c>
      <c r="N31" s="41" t="s">
        <v>28</v>
      </c>
      <c r="O31" s="41" t="s">
        <v>31</v>
      </c>
      <c r="P31" s="41" t="s">
        <v>34</v>
      </c>
    </row>
    <row r="32" spans="1:16" x14ac:dyDescent="0.2">
      <c r="A32" s="13" t="s">
        <v>56</v>
      </c>
      <c r="B32" s="32">
        <v>0.15</v>
      </c>
      <c r="C32" s="33" t="s">
        <v>57</v>
      </c>
      <c r="D32" s="34" t="s">
        <v>48</v>
      </c>
      <c r="E32" s="35">
        <v>21.675999999999998</v>
      </c>
      <c r="F32" s="35">
        <v>29.306000000000001</v>
      </c>
      <c r="G32" s="35">
        <v>49.295999999999999</v>
      </c>
      <c r="H32" s="35">
        <v>20.302</v>
      </c>
      <c r="I32" s="35">
        <v>26.835000000000001</v>
      </c>
      <c r="J32" s="35">
        <v>41.914999999999999</v>
      </c>
      <c r="K32" s="31">
        <f>($B32/60/60)*E32/30</f>
        <v>3.0105555555555553E-5</v>
      </c>
      <c r="L32" s="31">
        <f t="shared" ref="L32:P34" si="2">($B32/60/60)*F32/30</f>
        <v>4.0702777777777782E-5</v>
      </c>
      <c r="M32" s="31">
        <f t="shared" si="2"/>
        <v>6.8466666666666659E-5</v>
      </c>
      <c r="N32" s="31">
        <f t="shared" si="2"/>
        <v>2.8197222222222219E-5</v>
      </c>
      <c r="O32" s="31">
        <f t="shared" si="2"/>
        <v>3.7270833333333336E-5</v>
      </c>
      <c r="P32" s="31">
        <f t="shared" si="2"/>
        <v>5.8215277777777774E-5</v>
      </c>
    </row>
    <row r="33" spans="1:16" x14ac:dyDescent="0.2">
      <c r="A33" s="13" t="s">
        <v>58</v>
      </c>
      <c r="B33" s="32">
        <v>0.3</v>
      </c>
      <c r="C33" s="33" t="s">
        <v>59</v>
      </c>
      <c r="D33" s="34" t="s">
        <v>51</v>
      </c>
      <c r="E33" s="35">
        <v>10.566000000000001</v>
      </c>
      <c r="F33" s="35">
        <v>14.372</v>
      </c>
      <c r="G33" s="35">
        <v>23.491</v>
      </c>
      <c r="H33" s="35">
        <v>9.9600000000000009</v>
      </c>
      <c r="I33" s="35">
        <v>13.202</v>
      </c>
      <c r="J33" s="35">
        <v>20.047000000000001</v>
      </c>
      <c r="K33" s="30">
        <f>($B33/60/60)*E33/30</f>
        <v>2.9349999999999999E-5</v>
      </c>
      <c r="L33" s="30">
        <f t="shared" si="2"/>
        <v>3.992222222222222E-5</v>
      </c>
      <c r="M33" s="30">
        <f t="shared" si="2"/>
        <v>6.5252777777777775E-5</v>
      </c>
      <c r="N33" s="30">
        <f t="shared" si="2"/>
        <v>2.7666666666666667E-5</v>
      </c>
      <c r="O33" s="30">
        <f t="shared" si="2"/>
        <v>3.6672222222222222E-5</v>
      </c>
      <c r="P33" s="30">
        <f t="shared" si="2"/>
        <v>5.5686111111111111E-5</v>
      </c>
    </row>
    <row r="34" spans="1:16" x14ac:dyDescent="0.2">
      <c r="A34" s="13" t="s">
        <v>60</v>
      </c>
      <c r="B34" s="21">
        <v>0.6</v>
      </c>
      <c r="C34" s="15" t="s">
        <v>61</v>
      </c>
      <c r="D34" s="14" t="s">
        <v>54</v>
      </c>
      <c r="E34" s="22">
        <v>6.6879999999999997</v>
      </c>
      <c r="F34" s="22">
        <v>8.343</v>
      </c>
      <c r="G34" s="22">
        <v>13.090999999999999</v>
      </c>
      <c r="H34" s="22">
        <v>6.476</v>
      </c>
      <c r="I34" s="22">
        <v>7.8840000000000003</v>
      </c>
      <c r="J34" s="22">
        <v>11.146000000000001</v>
      </c>
      <c r="K34" s="23">
        <f>($B34/60/60)*E34/30</f>
        <v>3.7155555555555551E-5</v>
      </c>
      <c r="L34" s="23">
        <f t="shared" si="2"/>
        <v>4.6350000000000002E-5</v>
      </c>
      <c r="M34" s="23">
        <f t="shared" si="2"/>
        <v>7.2727777777777767E-5</v>
      </c>
      <c r="N34" s="23">
        <f t="shared" si="2"/>
        <v>3.5977777777777775E-5</v>
      </c>
      <c r="O34" s="23">
        <f t="shared" si="2"/>
        <v>4.3800000000000001E-5</v>
      </c>
      <c r="P34" s="23">
        <f t="shared" si="2"/>
        <v>6.1922222222222226E-5</v>
      </c>
    </row>
    <row r="35" spans="1:16" x14ac:dyDescent="0.2">
      <c r="A35" s="13" t="s">
        <v>62</v>
      </c>
      <c r="B35" s="21">
        <v>1.2</v>
      </c>
      <c r="C35" s="15" t="s">
        <v>63</v>
      </c>
      <c r="D35" s="14" t="s">
        <v>64</v>
      </c>
      <c r="E35" s="22" t="s">
        <v>65</v>
      </c>
      <c r="F35" s="22" t="s">
        <v>65</v>
      </c>
      <c r="G35" s="22" t="s">
        <v>65</v>
      </c>
      <c r="H35" s="22" t="s">
        <v>65</v>
      </c>
      <c r="I35" s="22" t="s">
        <v>65</v>
      </c>
      <c r="J35" s="22" t="s">
        <v>65</v>
      </c>
      <c r="K35" s="22" t="s">
        <v>65</v>
      </c>
      <c r="L35" s="22" t="s">
        <v>65</v>
      </c>
      <c r="M35" s="22" t="s">
        <v>65</v>
      </c>
      <c r="N35" s="22" t="s">
        <v>65</v>
      </c>
      <c r="O35" s="22" t="s">
        <v>65</v>
      </c>
      <c r="P35" s="22" t="s">
        <v>65</v>
      </c>
    </row>
    <row r="37" spans="1:16" ht="15.75" x14ac:dyDescent="0.2">
      <c r="A37" s="8" t="s">
        <v>66</v>
      </c>
      <c r="B37" s="8"/>
      <c r="E37" s="5" t="s">
        <v>79</v>
      </c>
      <c r="F37" s="5"/>
      <c r="G37" s="5"/>
      <c r="H37" s="5"/>
      <c r="I37" s="5"/>
      <c r="J37" s="5"/>
    </row>
    <row r="38" spans="1:16" x14ac:dyDescent="0.2">
      <c r="A38" s="3"/>
      <c r="B38" s="3"/>
      <c r="C38" s="3"/>
      <c r="D38" s="3"/>
      <c r="E38" s="42" t="s">
        <v>14</v>
      </c>
      <c r="F38" s="42" t="s">
        <v>19</v>
      </c>
      <c r="G38" s="42" t="s">
        <v>23</v>
      </c>
      <c r="H38" s="41" t="s">
        <v>28</v>
      </c>
      <c r="I38" s="41" t="s">
        <v>31</v>
      </c>
      <c r="J38" s="41" t="s">
        <v>34</v>
      </c>
    </row>
    <row r="39" spans="1:16" x14ac:dyDescent="0.2">
      <c r="A39" s="2" t="s">
        <v>67</v>
      </c>
      <c r="B39" s="2"/>
      <c r="C39" s="2"/>
      <c r="D39" s="2"/>
      <c r="E39" s="25" t="s">
        <v>68</v>
      </c>
      <c r="F39" s="25" t="s">
        <v>69</v>
      </c>
      <c r="G39" s="25" t="s">
        <v>70</v>
      </c>
      <c r="H39" s="25" t="s">
        <v>71</v>
      </c>
      <c r="I39" s="25" t="s">
        <v>72</v>
      </c>
      <c r="J39" s="25" t="s">
        <v>73</v>
      </c>
    </row>
    <row r="44" spans="1:16" s="11" customFormat="1" ht="18" x14ac:dyDescent="0.2">
      <c r="A44" s="6" t="s">
        <v>74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6" spans="1:16" ht="18" x14ac:dyDescent="0.25">
      <c r="A46" s="13" t="s">
        <v>75</v>
      </c>
      <c r="B46" s="45">
        <v>5000</v>
      </c>
      <c r="C46" s="1" t="s">
        <v>76</v>
      </c>
      <c r="D46" s="1"/>
      <c r="E46" s="40"/>
      <c r="F46" s="40"/>
      <c r="G46" s="40"/>
      <c r="H46" s="40"/>
      <c r="I46" s="40"/>
    </row>
    <row r="47" spans="1:16" x14ac:dyDescent="0.2">
      <c r="A47" s="43" t="s">
        <v>77</v>
      </c>
      <c r="B47" s="44">
        <f>B46*60</f>
        <v>300000</v>
      </c>
      <c r="E47" s="40"/>
      <c r="F47" s="40"/>
      <c r="G47" s="40"/>
      <c r="H47" s="40"/>
      <c r="I47" s="40"/>
    </row>
    <row r="48" spans="1:16" x14ac:dyDescent="0.2">
      <c r="D48" s="18"/>
    </row>
    <row r="50" spans="1:13" ht="15.75" customHeight="1" x14ac:dyDescent="0.2">
      <c r="B50" s="5" t="s">
        <v>80</v>
      </c>
      <c r="C50" s="5"/>
      <c r="D50" s="5"/>
      <c r="E50" s="5"/>
      <c r="F50" s="5"/>
      <c r="G50" s="5"/>
      <c r="H50" s="4" t="s">
        <v>78</v>
      </c>
      <c r="I50" s="4"/>
      <c r="J50" s="4"/>
      <c r="K50" s="4"/>
      <c r="L50" s="4"/>
      <c r="M50" s="4"/>
    </row>
    <row r="51" spans="1:13" x14ac:dyDescent="0.2">
      <c r="B51" s="42" t="s">
        <v>14</v>
      </c>
      <c r="C51" s="42" t="s">
        <v>19</v>
      </c>
      <c r="D51" s="42" t="s">
        <v>23</v>
      </c>
      <c r="E51" s="41" t="s">
        <v>28</v>
      </c>
      <c r="F51" s="41" t="s">
        <v>31</v>
      </c>
      <c r="G51" s="41" t="s">
        <v>34</v>
      </c>
      <c r="H51" s="42" t="s">
        <v>14</v>
      </c>
      <c r="I51" s="42" t="s">
        <v>19</v>
      </c>
      <c r="J51" s="42" t="s">
        <v>23</v>
      </c>
      <c r="K51" s="41" t="s">
        <v>28</v>
      </c>
      <c r="L51" s="41" t="s">
        <v>31</v>
      </c>
      <c r="M51" s="41" t="s">
        <v>34</v>
      </c>
    </row>
    <row r="52" spans="1:13" ht="15" x14ac:dyDescent="0.2">
      <c r="A52" s="13" t="s">
        <v>43</v>
      </c>
      <c r="B52" s="26">
        <f t="shared" ref="B52:G52" si="3">(($B$46*2)*E$25)/60</f>
        <v>7789.5</v>
      </c>
      <c r="C52" s="26">
        <f t="shared" si="3"/>
        <v>11019.333333333334</v>
      </c>
      <c r="D52" s="26">
        <f t="shared" si="3"/>
        <v>18438.666666666668</v>
      </c>
      <c r="E52" s="26">
        <f t="shared" si="3"/>
        <v>8256.3333333333321</v>
      </c>
      <c r="F52" s="26">
        <f t="shared" si="3"/>
        <v>10086.833333333334</v>
      </c>
      <c r="G52" s="26">
        <f t="shared" si="3"/>
        <v>15886.166666666664</v>
      </c>
      <c r="H52" s="27">
        <f t="shared" ref="H52:M52" si="4">(B$52/60)*$B25</f>
        <v>14.670224999999999</v>
      </c>
      <c r="I52" s="27">
        <f t="shared" si="4"/>
        <v>20.753077777777779</v>
      </c>
      <c r="J52" s="27">
        <f t="shared" si="4"/>
        <v>34.726155555555557</v>
      </c>
      <c r="K52" s="27">
        <f t="shared" si="4"/>
        <v>15.549427777777774</v>
      </c>
      <c r="L52" s="27">
        <f t="shared" si="4"/>
        <v>18.996869444444446</v>
      </c>
      <c r="M52" s="27">
        <f t="shared" si="4"/>
        <v>29.918947222222215</v>
      </c>
    </row>
    <row r="53" spans="1:13" ht="15" x14ac:dyDescent="0.2">
      <c r="A53" s="13" t="s">
        <v>46</v>
      </c>
      <c r="B53" s="26">
        <f t="shared" ref="B53:G53" si="5">(($B$46*2)*E$26)/60</f>
        <v>3961.8333333333335</v>
      </c>
      <c r="C53" s="26">
        <f t="shared" si="5"/>
        <v>4886.166666666667</v>
      </c>
      <c r="D53" s="26">
        <f t="shared" si="5"/>
        <v>8185.166666666667</v>
      </c>
      <c r="E53" s="26">
        <f t="shared" si="5"/>
        <v>3351.9999999999995</v>
      </c>
      <c r="F53" s="26">
        <f t="shared" si="5"/>
        <v>4501.833333333333</v>
      </c>
      <c r="G53" s="26">
        <f t="shared" si="5"/>
        <v>6945</v>
      </c>
      <c r="H53" s="27">
        <f t="shared" ref="H53:M53" si="6">(B$53/60)*$B26</f>
        <v>14.856874999999999</v>
      </c>
      <c r="I53" s="27">
        <f t="shared" si="6"/>
        <v>18.323125000000001</v>
      </c>
      <c r="J53" s="27">
        <f t="shared" si="6"/>
        <v>30.694375000000001</v>
      </c>
      <c r="K53" s="27">
        <f t="shared" si="6"/>
        <v>12.569999999999999</v>
      </c>
      <c r="L53" s="27">
        <f t="shared" si="6"/>
        <v>16.881875000000001</v>
      </c>
      <c r="M53" s="27">
        <f t="shared" si="6"/>
        <v>26.043749999999999</v>
      </c>
    </row>
    <row r="54" spans="1:13" ht="15" x14ac:dyDescent="0.2">
      <c r="A54" s="13" t="s">
        <v>49</v>
      </c>
      <c r="B54" s="26">
        <f t="shared" ref="B54:G54" si="7">(($B$46*2)*E$27)/60</f>
        <v>2368</v>
      </c>
      <c r="C54" s="26">
        <f t="shared" si="7"/>
        <v>2647.8333333333335</v>
      </c>
      <c r="D54" s="26">
        <f t="shared" si="7"/>
        <v>4340.8333333333339</v>
      </c>
      <c r="E54" s="26">
        <f t="shared" si="7"/>
        <v>1838.3333333333333</v>
      </c>
      <c r="F54" s="26">
        <f t="shared" si="7"/>
        <v>2433</v>
      </c>
      <c r="G54" s="26">
        <f t="shared" si="7"/>
        <v>3712.6666666666665</v>
      </c>
      <c r="H54" s="27">
        <f t="shared" ref="H54:M54" si="8">(B$54/60)*$B27</f>
        <v>17.760000000000002</v>
      </c>
      <c r="I54" s="27">
        <f t="shared" si="8"/>
        <v>19.858750000000004</v>
      </c>
      <c r="J54" s="27">
        <f t="shared" si="8"/>
        <v>32.556250000000006</v>
      </c>
      <c r="K54" s="27">
        <f t="shared" si="8"/>
        <v>13.7875</v>
      </c>
      <c r="L54" s="27">
        <f t="shared" si="8"/>
        <v>18.247499999999999</v>
      </c>
      <c r="M54" s="27">
        <f t="shared" si="8"/>
        <v>27.844999999999999</v>
      </c>
    </row>
    <row r="55" spans="1:13" ht="15" x14ac:dyDescent="0.2">
      <c r="A55" s="13" t="s">
        <v>52</v>
      </c>
      <c r="B55" s="26">
        <f t="shared" ref="B55:G55" si="9">(($B$46*2)*E$28)/60</f>
        <v>1797.3333333333333</v>
      </c>
      <c r="C55" s="26">
        <f t="shared" si="9"/>
        <v>1579.833333333333</v>
      </c>
      <c r="D55" s="26">
        <f t="shared" si="9"/>
        <v>2376.6666666666665</v>
      </c>
      <c r="E55" s="26">
        <f t="shared" si="9"/>
        <v>1212.8333333333333</v>
      </c>
      <c r="F55" s="26">
        <f t="shared" si="9"/>
        <v>1469.1666666666667</v>
      </c>
      <c r="G55" s="26">
        <f t="shared" si="9"/>
        <v>2088.1666666666665</v>
      </c>
      <c r="H55" s="27">
        <f t="shared" ref="H55:M55" si="10">(B$55/60)*$B28</f>
        <v>26.96</v>
      </c>
      <c r="I55" s="27">
        <f t="shared" si="10"/>
        <v>23.697499999999998</v>
      </c>
      <c r="J55" s="27">
        <f t="shared" si="10"/>
        <v>35.65</v>
      </c>
      <c r="K55" s="27">
        <f t="shared" si="10"/>
        <v>18.192499999999999</v>
      </c>
      <c r="L55" s="27">
        <f t="shared" si="10"/>
        <v>22.037500000000001</v>
      </c>
      <c r="M55" s="27">
        <f t="shared" si="10"/>
        <v>31.322500000000002</v>
      </c>
    </row>
    <row r="56" spans="1:13" ht="7.9" customHeight="1" x14ac:dyDescent="0.2">
      <c r="B56" s="28"/>
      <c r="C56" s="28"/>
      <c r="D56" s="28"/>
      <c r="E56" s="28"/>
      <c r="F56" s="28"/>
      <c r="G56" s="28"/>
      <c r="H56" s="29"/>
      <c r="I56" s="29"/>
      <c r="J56" s="29"/>
      <c r="K56" s="29"/>
      <c r="L56" s="29"/>
      <c r="M56" s="29"/>
    </row>
    <row r="57" spans="1:13" ht="15" x14ac:dyDescent="0.2">
      <c r="A57" s="13" t="s">
        <v>56</v>
      </c>
      <c r="B57" s="36">
        <f t="shared" ref="B57:G57" si="11">(($B$46*2)*E$32)/60</f>
        <v>3612.6666666666661</v>
      </c>
      <c r="C57" s="36">
        <f t="shared" si="11"/>
        <v>4884.333333333333</v>
      </c>
      <c r="D57" s="36">
        <f t="shared" si="11"/>
        <v>8216</v>
      </c>
      <c r="E57" s="36">
        <f t="shared" si="11"/>
        <v>3383.6666666666665</v>
      </c>
      <c r="F57" s="36">
        <f t="shared" si="11"/>
        <v>4472.5</v>
      </c>
      <c r="G57" s="36">
        <f t="shared" si="11"/>
        <v>6985.833333333333</v>
      </c>
      <c r="H57" s="39">
        <f t="shared" ref="H57:M57" si="12">(B$57/60)*$B32</f>
        <v>9.0316666666666645</v>
      </c>
      <c r="I57" s="39">
        <f t="shared" si="12"/>
        <v>12.210833333333332</v>
      </c>
      <c r="J57" s="39">
        <f t="shared" si="12"/>
        <v>20.54</v>
      </c>
      <c r="K57" s="39">
        <f t="shared" si="12"/>
        <v>8.4591666666666647</v>
      </c>
      <c r="L57" s="39">
        <f t="shared" si="12"/>
        <v>11.18125</v>
      </c>
      <c r="M57" s="39">
        <f t="shared" si="12"/>
        <v>17.464583333333334</v>
      </c>
    </row>
    <row r="58" spans="1:13" ht="15" x14ac:dyDescent="0.2">
      <c r="A58" s="13" t="s">
        <v>58</v>
      </c>
      <c r="B58" s="38">
        <f t="shared" ref="B58:G58" si="13">(($B$46*2)*E$33)/60</f>
        <v>1761</v>
      </c>
      <c r="C58" s="38">
        <f t="shared" si="13"/>
        <v>2395.3333333333335</v>
      </c>
      <c r="D58" s="38">
        <f t="shared" si="13"/>
        <v>3915.1666666666665</v>
      </c>
      <c r="E58" s="38">
        <f t="shared" si="13"/>
        <v>1660.0000000000002</v>
      </c>
      <c r="F58" s="38">
        <f t="shared" si="13"/>
        <v>2200.3333333333335</v>
      </c>
      <c r="G58" s="38">
        <f t="shared" si="13"/>
        <v>3341.1666666666665</v>
      </c>
      <c r="H58" s="37">
        <f t="shared" ref="H58:M58" si="14">(B$58/60)*$B33</f>
        <v>8.8049999999999997</v>
      </c>
      <c r="I58" s="37">
        <f t="shared" si="14"/>
        <v>11.976666666666667</v>
      </c>
      <c r="J58" s="37">
        <f t="shared" si="14"/>
        <v>19.575833333333332</v>
      </c>
      <c r="K58" s="37">
        <f t="shared" si="14"/>
        <v>8.3000000000000007</v>
      </c>
      <c r="L58" s="37">
        <f t="shared" si="14"/>
        <v>11.001666666666667</v>
      </c>
      <c r="M58" s="37">
        <f t="shared" si="14"/>
        <v>16.705833333333331</v>
      </c>
    </row>
    <row r="59" spans="1:13" ht="15" x14ac:dyDescent="0.2">
      <c r="A59" s="13" t="s">
        <v>60</v>
      </c>
      <c r="B59" s="26">
        <f t="shared" ref="B59:G59" si="15">(($B$46*2)*E$34)/60</f>
        <v>1114.6666666666667</v>
      </c>
      <c r="C59" s="26">
        <f t="shared" si="15"/>
        <v>1390.5</v>
      </c>
      <c r="D59" s="26">
        <f t="shared" si="15"/>
        <v>2181.8333333333335</v>
      </c>
      <c r="E59" s="26">
        <f t="shared" si="15"/>
        <v>1079.3333333333333</v>
      </c>
      <c r="F59" s="26">
        <f t="shared" si="15"/>
        <v>1314</v>
      </c>
      <c r="G59" s="26">
        <f t="shared" si="15"/>
        <v>1857.666666666667</v>
      </c>
      <c r="H59" s="27">
        <f t="shared" ref="H59:M59" si="16">(B$59/60)*$B34</f>
        <v>11.146666666666667</v>
      </c>
      <c r="I59" s="27">
        <f t="shared" si="16"/>
        <v>13.904999999999999</v>
      </c>
      <c r="J59" s="27">
        <f t="shared" si="16"/>
        <v>21.818333333333335</v>
      </c>
      <c r="K59" s="27">
        <f t="shared" si="16"/>
        <v>10.793333333333331</v>
      </c>
      <c r="L59" s="27">
        <f t="shared" si="16"/>
        <v>13.139999999999999</v>
      </c>
      <c r="M59" s="27">
        <f t="shared" si="16"/>
        <v>18.576666666666668</v>
      </c>
    </row>
    <row r="60" spans="1:13" x14ac:dyDescent="0.2">
      <c r="A60" s="13" t="s">
        <v>62</v>
      </c>
      <c r="B60" s="22" t="s">
        <v>65</v>
      </c>
      <c r="C60" s="22" t="s">
        <v>65</v>
      </c>
      <c r="D60" s="22" t="s">
        <v>65</v>
      </c>
      <c r="E60" s="22" t="s">
        <v>65</v>
      </c>
      <c r="F60" s="22" t="s">
        <v>65</v>
      </c>
      <c r="G60" s="22" t="s">
        <v>65</v>
      </c>
      <c r="H60" s="22" t="s">
        <v>65</v>
      </c>
      <c r="I60" s="22" t="s">
        <v>65</v>
      </c>
      <c r="J60" s="22" t="s">
        <v>65</v>
      </c>
      <c r="K60" s="22" t="s">
        <v>65</v>
      </c>
      <c r="L60" s="22" t="s">
        <v>65</v>
      </c>
      <c r="M60" s="22" t="s">
        <v>65</v>
      </c>
    </row>
  </sheetData>
  <mergeCells count="27">
    <mergeCell ref="C46:D46"/>
    <mergeCell ref="E46:I46"/>
    <mergeCell ref="E47:I47"/>
    <mergeCell ref="B50:G50"/>
    <mergeCell ref="H50:M50"/>
    <mergeCell ref="A37:B37"/>
    <mergeCell ref="E37:J37"/>
    <mergeCell ref="A38:D38"/>
    <mergeCell ref="A39:D39"/>
    <mergeCell ref="A44:N44"/>
    <mergeCell ref="A21:N21"/>
    <mergeCell ref="A23:B23"/>
    <mergeCell ref="E23:J23"/>
    <mergeCell ref="K23:P23"/>
    <mergeCell ref="A30:B30"/>
    <mergeCell ref="E30:J30"/>
    <mergeCell ref="K30:P30"/>
    <mergeCell ref="E12:P12"/>
    <mergeCell ref="E13:P13"/>
    <mergeCell ref="E14:P14"/>
    <mergeCell ref="E15:P15"/>
    <mergeCell ref="E16:P16"/>
    <mergeCell ref="A1:L1"/>
    <mergeCell ref="B4:G4"/>
    <mergeCell ref="C6:D6"/>
    <mergeCell ref="A9:B9"/>
    <mergeCell ref="E11:P11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koxon</dc:creator>
  <cp:lastModifiedBy>Menciere, Nicolas (Tech &amp; Info Risk)</cp:lastModifiedBy>
  <cp:revision>0</cp:revision>
  <dcterms:created xsi:type="dcterms:W3CDTF">2014-01-26T23:39:39Z</dcterms:created>
  <dcterms:modified xsi:type="dcterms:W3CDTF">2014-04-21T17:02:05Z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DH34TAG">
    <vt:lpwstr>.TEZUF76X5TAHATHESADREYAK-00-CLA190+*25049-10=menciere,MD=20140421145425/-0400,TC=menciere,ZZ=000I-de5a.</vt:lpwstr>
  </property>
</Properties>
</file>